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7260" activeTab="0"/>
  </bookViews>
  <sheets>
    <sheet name="ведомственная" sheetId="1" r:id="rId1"/>
  </sheets>
  <definedNames>
    <definedName name="_xlnm.Print_Area" localSheetId="0">'ведомственная'!$A$1:$F$100</definedName>
  </definedNames>
  <calcPr fullCalcOnLoad="1"/>
</workbook>
</file>

<file path=xl/sharedStrings.xml><?xml version="1.0" encoding="utf-8"?>
<sst xmlns="http://schemas.openxmlformats.org/spreadsheetml/2006/main" count="338" uniqueCount="154">
  <si>
    <t>тыс. руб.</t>
  </si>
  <si>
    <t>Наименование главных распорядителей, получателей бюджетных средств и наименования показателей бюджетной классификации</t>
  </si>
  <si>
    <t>Раздел подраздел</t>
  </si>
  <si>
    <t>Целевая статья</t>
  </si>
  <si>
    <t>Вид расходов</t>
  </si>
  <si>
    <t>Коммунальное хозяйство</t>
  </si>
  <si>
    <t>Резервные фонды</t>
  </si>
  <si>
    <t>ОБЩЕГОСУДАРСТВЕННЫЕ ВОПРОСЫ</t>
  </si>
  <si>
    <t>0100</t>
  </si>
  <si>
    <t>Руководство и управление в сфере установленных функций</t>
  </si>
  <si>
    <t>Центральный аппарат</t>
  </si>
  <si>
    <t>0104</t>
  </si>
  <si>
    <t>Функционирование Правительства Российской Федерации, высших органов исполнительной власти субъектов РФ, местных администраций</t>
  </si>
  <si>
    <t>НАЦИОНАЛЬНАЯ ЭКОНОМИКА</t>
  </si>
  <si>
    <t>0400</t>
  </si>
  <si>
    <t>ЖИЛИЩНО-КОММУНАЛЬНОЕ ХОЗЯЙСТВО</t>
  </si>
  <si>
    <t>0500</t>
  </si>
  <si>
    <t>0502</t>
  </si>
  <si>
    <t>Культура</t>
  </si>
  <si>
    <t>КУЛЬТУРА,КИНЕМАТОГРАФИЯ,СРЕДСТВА МАССОВОЙ ИНФОРМАЦИИ</t>
  </si>
  <si>
    <t>0800</t>
  </si>
  <si>
    <t>0801</t>
  </si>
  <si>
    <t>4420000</t>
  </si>
  <si>
    <t>Обеспечение деятельности подведомственных учреждений</t>
  </si>
  <si>
    <t>0113</t>
  </si>
  <si>
    <t>0700000</t>
  </si>
  <si>
    <t>Резервные фонды органов местного самоуправления</t>
  </si>
  <si>
    <t>184</t>
  </si>
  <si>
    <t>Другие вопросы в области национальной экономики</t>
  </si>
  <si>
    <t>НАЦИОНАЛЬНАЯ БЕЗОПАСНОСТЬ И ПРАВООХРАНИТЕЛЬНАЯ ДЕЯТЕЛЬНОСТЬ</t>
  </si>
  <si>
    <t>0300</t>
  </si>
  <si>
    <t>Предупреждение и ликвидация последствий чрезвычайных ситуаций и стихийных бедствий,гражданская оборона</t>
  </si>
  <si>
    <t>0309</t>
  </si>
  <si>
    <t>Участие в предупреждении и ликвидации последствий чрезвычайных ситуаций в границах поселения</t>
  </si>
  <si>
    <t>2180000</t>
  </si>
  <si>
    <t>Обеспечение противопожарной безопасности</t>
  </si>
  <si>
    <t>0310</t>
  </si>
  <si>
    <t>0501</t>
  </si>
  <si>
    <t>3500000</t>
  </si>
  <si>
    <t>Сельский дом культуры</t>
  </si>
  <si>
    <t>4400000</t>
  </si>
  <si>
    <t>Библиотека</t>
  </si>
  <si>
    <t>Итого расходов  бюджета сельсовета</t>
  </si>
  <si>
    <t>Функционирование высшего должностного лица субъекта РФ и органа местного самоуправления</t>
  </si>
  <si>
    <t>0102</t>
  </si>
  <si>
    <t>Глава муниципального образования</t>
  </si>
  <si>
    <t>Другие вопросы в области  жилищно-коммунального хозяйства</t>
  </si>
  <si>
    <t>Жилищное хозяйство</t>
  </si>
  <si>
    <t>2470000</t>
  </si>
  <si>
    <t>5120000</t>
  </si>
  <si>
    <t>НАЦИОНАЛЬНАЯ ОБОРОНА</t>
  </si>
  <si>
    <t>Осуществление полномочий по первичному воинскому учету на территории,где отсутствуют военные комиссариаты</t>
  </si>
  <si>
    <t>0020300</t>
  </si>
  <si>
    <t>500</t>
  </si>
  <si>
    <t>Выполнение функций органами местного самоуправления</t>
  </si>
  <si>
    <t>0020000</t>
  </si>
  <si>
    <t>0020400</t>
  </si>
  <si>
    <t>000</t>
  </si>
  <si>
    <t>Прочие расходы</t>
  </si>
  <si>
    <t>0700500</t>
  </si>
  <si>
    <t>013</t>
  </si>
  <si>
    <t>0200</t>
  </si>
  <si>
    <t>Мобилизационная и вневойсковая подготовка</t>
  </si>
  <si>
    <t>0203</t>
  </si>
  <si>
    <t>0000000</t>
  </si>
  <si>
    <t>0013600</t>
  </si>
  <si>
    <t>2180100</t>
  </si>
  <si>
    <t>Функционирование органов в сфере национальной безопасности, правоохранительной деятельности и обороны</t>
  </si>
  <si>
    <t>014</t>
  </si>
  <si>
    <t>Реализация других функций, связанных с обеспечением национальной безопасности и правоохранительной деятельности</t>
  </si>
  <si>
    <t>Выполнение функций бюджетными учреждениями</t>
  </si>
  <si>
    <t>2479900</t>
  </si>
  <si>
    <t>001</t>
  </si>
  <si>
    <t>0412</t>
  </si>
  <si>
    <t>Мероприятия в области строительства, архитектуры и градостроительства</t>
  </si>
  <si>
    <t>3380000</t>
  </si>
  <si>
    <t>Капитальный ремонт государственного жилищного фонда субъектов Российской Федерации  и муниципального жилищного фонда</t>
  </si>
  <si>
    <t>Поддержка жилищного хозяйства</t>
  </si>
  <si>
    <t>3500200</t>
  </si>
  <si>
    <t>Благоустройство</t>
  </si>
  <si>
    <t>0503</t>
  </si>
  <si>
    <t>Уличное освещение</t>
  </si>
  <si>
    <t>6000000</t>
  </si>
  <si>
    <t>6000100</t>
  </si>
  <si>
    <t>Содержание автомобильных дорог и инженерных сооружений на них в границах поселений в рамках благоустройства</t>
  </si>
  <si>
    <t>6000200</t>
  </si>
  <si>
    <t>Прочие мероприятия по благоустройству поселений</t>
  </si>
  <si>
    <t>6000500</t>
  </si>
  <si>
    <t>0505</t>
  </si>
  <si>
    <t>0029900</t>
  </si>
  <si>
    <t>5129700</t>
  </si>
  <si>
    <t>012</t>
  </si>
  <si>
    <t>Иные межбюджетные трансферты</t>
  </si>
  <si>
    <t>5210600</t>
  </si>
  <si>
    <t>017</t>
  </si>
  <si>
    <t>5210000</t>
  </si>
  <si>
    <t>Мероприятия в сфере культуры, кинематографии и средств массовой информации</t>
  </si>
  <si>
    <t>Комплектование книжных фондов библиотек муниципальных образований</t>
  </si>
  <si>
    <t>4500000</t>
  </si>
  <si>
    <t>4500600</t>
  </si>
  <si>
    <t>3510500</t>
  </si>
  <si>
    <t>Мероприятия в области землеустройства и землепользования</t>
  </si>
  <si>
    <t>340030</t>
  </si>
  <si>
    <t>6000400</t>
  </si>
  <si>
    <t>Содержание мест захоронения</t>
  </si>
  <si>
    <t>Другие общегосударственные вопросы</t>
  </si>
  <si>
    <t>Другие вопросы в области национальной безопасности и правоохранительной деятельности</t>
  </si>
  <si>
    <t>Реализация КЦП "Пожарноая безопасность в Красноярском крае"</t>
  </si>
  <si>
    <t>Мероприятия в области использования охраны водных объектов и гидротехнических сооружений</t>
  </si>
  <si>
    <t>0406</t>
  </si>
  <si>
    <t>2819900</t>
  </si>
  <si>
    <t>0107</t>
  </si>
  <si>
    <t>0200002</t>
  </si>
  <si>
    <t>097</t>
  </si>
  <si>
    <t>Администрация Громадского сельсовета</t>
  </si>
  <si>
    <t>015</t>
  </si>
  <si>
    <t>2012г     Сумма</t>
  </si>
  <si>
    <t>0111</t>
  </si>
  <si>
    <t>1403</t>
  </si>
  <si>
    <t>1400</t>
  </si>
  <si>
    <t>Физическая культура и спорт</t>
  </si>
  <si>
    <t>Межбюджетные трансферты бюджетам субъектов РФ и муниципальных образаний общего характера</t>
  </si>
  <si>
    <t>Прочие межбюджетные трансферты бюджетам субъектов РФ и муниципальных образаний общего характера</t>
  </si>
  <si>
    <t>Массовый спорт</t>
  </si>
  <si>
    <t>5227202</t>
  </si>
  <si>
    <t>52226001</t>
  </si>
  <si>
    <t>050</t>
  </si>
  <si>
    <t>9226001</t>
  </si>
  <si>
    <t>5225106</t>
  </si>
  <si>
    <t>9225106</t>
  </si>
  <si>
    <t>2013г     Сумма</t>
  </si>
  <si>
    <t xml:space="preserve">Реализация проектов по благоустройству территорий поселений, городских округов </t>
  </si>
  <si>
    <t xml:space="preserve">Софинансирование реализации проектов по благоустройству территорий поселений, городских округов </t>
  </si>
  <si>
    <t>5225104</t>
  </si>
  <si>
    <t>9225104</t>
  </si>
  <si>
    <t xml:space="preserve">Развитие и модернизация улично-дорожной сети городов и поселений муниципальных образований края </t>
  </si>
  <si>
    <t xml:space="preserve">Софинансирование на развитие и модернизация улично-дорожной сети городов и поселений муниципальных образований края  </t>
  </si>
  <si>
    <t xml:space="preserve">реализация неотложных мероприятий по повышению эксплуатационной надежности объектов жизнеобеспечения муниципальных образований  </t>
  </si>
  <si>
    <t xml:space="preserve">софинансирование нареализацию неотложных мероприятий по повышению эксплуатационной надежности объектов жизнеобеспечения муниципальных образований  </t>
  </si>
  <si>
    <t>1105</t>
  </si>
  <si>
    <t>9210271</t>
  </si>
  <si>
    <t>Ведомственная структура расходов  бюджета Громадского сельсовета на 2012 год и плановый период 2013-2014годы</t>
  </si>
  <si>
    <t>Предоставление субсидий некомерчиским организациям</t>
  </si>
  <si>
    <t>4409201</t>
  </si>
  <si>
    <t>019</t>
  </si>
  <si>
    <t>01-9</t>
  </si>
  <si>
    <t>4429201</t>
  </si>
  <si>
    <t>Дорожное хозяйство (дорожные фонды)</t>
  </si>
  <si>
    <t>0409</t>
  </si>
  <si>
    <t>5222031</t>
  </si>
  <si>
    <t>9222031</t>
  </si>
  <si>
    <t>4409900</t>
  </si>
  <si>
    <t>4429900</t>
  </si>
  <si>
    <t>Приложение №6
к решению Громадского сельского
 Совета депутатов  №20 от 26.12.12г.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</si>
</sst>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00"/>
  </numFmts>
  <fonts count="57">
    <font>
      <sz val="10"/>
      <name val="Arial Cyr"/>
      <family val="0"/>
    </font>
    <font>
      <b/>
      <i/>
      <sz val="12"/>
      <color indexed="8"/>
      <name val="Times New Roman Cyr"/>
      <family val="1"/>
    </font>
    <font>
      <b/>
      <sz val="14"/>
      <name val="Times New Roman Cyr"/>
      <family val="1"/>
    </font>
    <font>
      <sz val="12"/>
      <color indexed="8"/>
      <name val="Times New Roman Cyr"/>
      <family val="0"/>
    </font>
    <font>
      <b/>
      <sz val="10"/>
      <name val="Arial Cyr"/>
      <family val="0"/>
    </font>
    <font>
      <b/>
      <sz val="10"/>
      <color indexed="8"/>
      <name val="Times New Roman Cyr"/>
      <family val="1"/>
    </font>
    <font>
      <b/>
      <i/>
      <sz val="12"/>
      <name val="Times New Roman Cyr"/>
      <family val="1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color indexed="8"/>
      <name val="Times New Roman Cyr"/>
      <family val="1"/>
    </font>
    <font>
      <sz val="14"/>
      <name val="Times New Roman Cyr"/>
      <family val="1"/>
    </font>
    <font>
      <sz val="14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2"/>
      <color indexed="8"/>
      <name val="Times New Roman Cyr"/>
      <family val="1"/>
    </font>
    <font>
      <i/>
      <sz val="12"/>
      <name val="Times New Roman Cyr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b/>
      <sz val="12"/>
      <name val="Times New Roman Cyr"/>
      <family val="1"/>
    </font>
    <font>
      <b/>
      <i/>
      <sz val="14"/>
      <name val="Times New Roman Cyr"/>
      <family val="1"/>
    </font>
    <font>
      <i/>
      <sz val="12"/>
      <name val="Arial Narrow"/>
      <family val="2"/>
    </font>
    <font>
      <i/>
      <sz val="12"/>
      <color indexed="8"/>
      <name val="Arial Narrow"/>
      <family val="2"/>
    </font>
    <font>
      <i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i/>
      <sz val="14"/>
      <name val="Times New Roman"/>
      <family val="1"/>
    </font>
    <font>
      <b/>
      <sz val="12"/>
      <color indexed="8"/>
      <name val="Times New Roman Cyr"/>
      <family val="0"/>
    </font>
    <font>
      <b/>
      <i/>
      <sz val="12"/>
      <color indexed="8"/>
      <name val="Arial Narrow"/>
      <family val="2"/>
    </font>
    <font>
      <b/>
      <i/>
      <sz val="12"/>
      <name val="Arial Narrow"/>
      <family val="2"/>
    </font>
    <font>
      <b/>
      <sz val="12"/>
      <name val="Times New Roman"/>
      <family val="1"/>
    </font>
    <font>
      <b/>
      <i/>
      <sz val="14"/>
      <color indexed="8"/>
      <name val="Times New Roman Cyr"/>
      <family val="0"/>
    </font>
    <font>
      <i/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8"/>
      <name val="Times New Roman"/>
      <family val="1"/>
    </font>
    <font>
      <b/>
      <sz val="14"/>
      <name val="Arial Cyr"/>
      <family val="0"/>
    </font>
    <font>
      <b/>
      <i/>
      <sz val="11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i/>
      <sz val="11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8" borderId="0" applyNumberFormat="0" applyBorder="0" applyAlignment="0" applyProtection="0"/>
    <xf numFmtId="0" fontId="40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9" borderId="0" applyNumberFormat="0" applyBorder="0" applyAlignment="0" applyProtection="0"/>
    <xf numFmtId="0" fontId="42" fillId="7" borderId="1" applyNumberFormat="0" applyAlignment="0" applyProtection="0"/>
    <xf numFmtId="0" fontId="43" fillId="20" borderId="2" applyNumberFormat="0" applyAlignment="0" applyProtection="0"/>
    <xf numFmtId="0" fontId="44" fillId="20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1" borderId="7" applyNumberFormat="0" applyAlignment="0" applyProtection="0"/>
    <xf numFmtId="0" fontId="50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52" fillId="3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4" borderId="0" applyNumberFormat="0" applyBorder="0" applyAlignment="0" applyProtection="0"/>
  </cellStyleXfs>
  <cellXfs count="91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vertical="center"/>
    </xf>
    <xf numFmtId="0" fontId="12" fillId="0" borderId="0" xfId="0" applyFont="1" applyAlignment="1">
      <alignment/>
    </xf>
    <xf numFmtId="0" fontId="3" fillId="0" borderId="10" xfId="0" applyFont="1" applyBorder="1" applyAlignment="1">
      <alignment vertical="center" wrapText="1"/>
    </xf>
    <xf numFmtId="0" fontId="0" fillId="0" borderId="0" xfId="0" applyFont="1" applyAlignment="1">
      <alignment/>
    </xf>
    <xf numFmtId="176" fontId="13" fillId="0" borderId="0" xfId="0" applyNumberFormat="1" applyFont="1" applyAlignment="1">
      <alignment horizontal="center" vertical="center" wrapText="1"/>
    </xf>
    <xf numFmtId="176" fontId="14" fillId="0" borderId="0" xfId="0" applyNumberFormat="1" applyFont="1" applyAlignment="1">
      <alignment horizontal="center" vertical="center" wrapText="1"/>
    </xf>
    <xf numFmtId="176" fontId="15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left" vertical="center"/>
    </xf>
    <xf numFmtId="176" fontId="18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176" fontId="13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left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0" fontId="18" fillId="0" borderId="10" xfId="0" applyNumberFormat="1" applyFont="1" applyBorder="1" applyAlignment="1">
      <alignment horizontal="left" vertical="center" wrapText="1"/>
    </xf>
    <xf numFmtId="49" fontId="16" fillId="0" borderId="10" xfId="0" applyNumberFormat="1" applyFont="1" applyBorder="1" applyAlignment="1">
      <alignment horizontal="center" vertical="center" wrapText="1"/>
    </xf>
    <xf numFmtId="49" fontId="17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vertical="center" wrapText="1"/>
    </xf>
    <xf numFmtId="0" fontId="18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horizontal="left" vertical="center" wrapText="1"/>
    </xf>
    <xf numFmtId="0" fontId="16" fillId="0" borderId="10" xfId="0" applyFont="1" applyBorder="1" applyAlignment="1">
      <alignment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49" fontId="18" fillId="0" borderId="10" xfId="0" applyNumberFormat="1" applyFont="1" applyBorder="1" applyAlignment="1">
      <alignment horizontal="center" vertical="center" wrapText="1"/>
    </xf>
    <xf numFmtId="49" fontId="16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left" vertical="center" wrapText="1"/>
    </xf>
    <xf numFmtId="0" fontId="24" fillId="0" borderId="10" xfId="0" applyFont="1" applyBorder="1" applyAlignment="1">
      <alignment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49" fontId="26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2" fontId="21" fillId="24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2" fontId="17" fillId="0" borderId="10" xfId="0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2" fontId="22" fillId="0" borderId="10" xfId="0" applyNumberFormat="1" applyFont="1" applyBorder="1" applyAlignment="1">
      <alignment horizontal="center" vertical="center" wrapText="1"/>
    </xf>
    <xf numFmtId="2" fontId="18" fillId="0" borderId="10" xfId="0" applyNumberFormat="1" applyFont="1" applyBorder="1" applyAlignment="1">
      <alignment horizontal="center" vertical="center" wrapText="1"/>
    </xf>
    <xf numFmtId="2" fontId="15" fillId="0" borderId="10" xfId="0" applyNumberFormat="1" applyFont="1" applyBorder="1" applyAlignment="1">
      <alignment horizontal="center" vertical="center" wrapText="1"/>
    </xf>
    <xf numFmtId="2" fontId="17" fillId="0" borderId="10" xfId="0" applyNumberFormat="1" applyFont="1" applyBorder="1" applyAlignment="1">
      <alignment horizontal="center" vertical="center" wrapText="1"/>
    </xf>
    <xf numFmtId="2" fontId="2" fillId="24" borderId="10" xfId="0" applyNumberFormat="1" applyFont="1" applyFill="1" applyBorder="1" applyAlignment="1">
      <alignment horizontal="center" vertical="center" wrapText="1"/>
    </xf>
    <xf numFmtId="49" fontId="28" fillId="0" borderId="10" xfId="0" applyNumberFormat="1" applyFont="1" applyBorder="1" applyAlignment="1">
      <alignment horizontal="center" vertical="center" wrapText="1"/>
    </xf>
    <xf numFmtId="49" fontId="29" fillId="0" borderId="10" xfId="0" applyNumberFormat="1" applyFont="1" applyBorder="1" applyAlignment="1">
      <alignment horizontal="center" vertical="center" wrapText="1"/>
    </xf>
    <xf numFmtId="2" fontId="29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10" fillId="24" borderId="10" xfId="0" applyFont="1" applyFill="1" applyBorder="1" applyAlignment="1">
      <alignment vertical="center" wrapText="1"/>
    </xf>
    <xf numFmtId="49" fontId="11" fillId="24" borderId="10" xfId="0" applyNumberFormat="1" applyFont="1" applyFill="1" applyBorder="1" applyAlignment="1">
      <alignment horizontal="center" vertical="center" wrapText="1"/>
    </xf>
    <xf numFmtId="49" fontId="17" fillId="0" borderId="10" xfId="0" applyNumberFormat="1" applyFont="1" applyBorder="1" applyAlignment="1">
      <alignment horizontal="center" vertical="center" wrapText="1"/>
    </xf>
    <xf numFmtId="0" fontId="10" fillId="24" borderId="10" xfId="0" applyFont="1" applyFill="1" applyBorder="1" applyAlignment="1">
      <alignment vertical="center" wrapText="1"/>
    </xf>
    <xf numFmtId="0" fontId="24" fillId="0" borderId="10" xfId="0" applyFont="1" applyBorder="1" applyAlignment="1">
      <alignment wrapText="1"/>
    </xf>
    <xf numFmtId="0" fontId="32" fillId="0" borderId="10" xfId="0" applyFont="1" applyBorder="1" applyAlignment="1">
      <alignment wrapText="1"/>
    </xf>
    <xf numFmtId="0" fontId="33" fillId="0" borderId="10" xfId="0" applyFont="1" applyBorder="1" applyAlignment="1">
      <alignment wrapText="1"/>
    </xf>
    <xf numFmtId="0" fontId="24" fillId="0" borderId="0" xfId="0" applyFont="1" applyAlignment="1">
      <alignment wrapText="1"/>
    </xf>
    <xf numFmtId="0" fontId="33" fillId="0" borderId="10" xfId="0" applyFont="1" applyBorder="1" applyAlignment="1">
      <alignment vertical="center" wrapText="1"/>
    </xf>
    <xf numFmtId="2" fontId="18" fillId="0" borderId="10" xfId="0" applyNumberFormat="1" applyFont="1" applyBorder="1" applyAlignment="1">
      <alignment horizontal="center" vertical="center" wrapText="1"/>
    </xf>
    <xf numFmtId="0" fontId="30" fillId="24" borderId="10" xfId="0" applyFont="1" applyFill="1" applyBorder="1" applyAlignment="1">
      <alignment horizontal="left" vertical="center" wrapText="1"/>
    </xf>
    <xf numFmtId="49" fontId="1" fillId="24" borderId="10" xfId="0" applyNumberFormat="1" applyFont="1" applyFill="1" applyBorder="1" applyAlignment="1">
      <alignment horizontal="center" vertical="center" wrapText="1"/>
    </xf>
    <xf numFmtId="49" fontId="1" fillId="24" borderId="10" xfId="0" applyNumberFormat="1" applyFont="1" applyFill="1" applyBorder="1" applyAlignment="1">
      <alignment horizontal="center" vertical="center" wrapText="1"/>
    </xf>
    <xf numFmtId="49" fontId="6" fillId="24" borderId="10" xfId="0" applyNumberFormat="1" applyFont="1" applyFill="1" applyBorder="1" applyAlignment="1">
      <alignment horizontal="center" vertical="center" wrapText="1"/>
    </xf>
    <xf numFmtId="2" fontId="15" fillId="24" borderId="10" xfId="0" applyNumberFormat="1" applyFont="1" applyFill="1" applyBorder="1" applyAlignment="1">
      <alignment horizontal="center" vertical="center" wrapText="1"/>
    </xf>
    <xf numFmtId="2" fontId="6" fillId="24" borderId="10" xfId="0" applyNumberFormat="1" applyFont="1" applyFill="1" applyBorder="1" applyAlignment="1">
      <alignment horizontal="center" vertical="center" wrapText="1"/>
    </xf>
    <xf numFmtId="0" fontId="27" fillId="24" borderId="10" xfId="0" applyFont="1" applyFill="1" applyBorder="1" applyAlignment="1">
      <alignment vertical="center" wrapText="1"/>
    </xf>
    <xf numFmtId="49" fontId="31" fillId="24" borderId="10" xfId="0" applyNumberFormat="1" applyFont="1" applyFill="1" applyBorder="1" applyAlignment="1">
      <alignment horizontal="center" vertical="center" wrapText="1"/>
    </xf>
    <xf numFmtId="49" fontId="6" fillId="24" borderId="10" xfId="0" applyNumberFormat="1" applyFont="1" applyFill="1" applyBorder="1" applyAlignment="1">
      <alignment horizontal="center" vertical="center" wrapText="1"/>
    </xf>
    <xf numFmtId="49" fontId="17" fillId="24" borderId="10" xfId="0" applyNumberFormat="1" applyFont="1" applyFill="1" applyBorder="1" applyAlignment="1">
      <alignment horizontal="center" vertical="center" wrapText="1"/>
    </xf>
    <xf numFmtId="0" fontId="35" fillId="0" borderId="0" xfId="0" applyFont="1" applyAlignment="1">
      <alignment horizontal="center" vertical="center"/>
    </xf>
    <xf numFmtId="49" fontId="0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19" fillId="0" borderId="0" xfId="0" applyNumberFormat="1" applyFont="1" applyAlignment="1">
      <alignment/>
    </xf>
    <xf numFmtId="49" fontId="12" fillId="0" borderId="0" xfId="0" applyNumberFormat="1" applyFont="1" applyAlignment="1">
      <alignment/>
    </xf>
    <xf numFmtId="49" fontId="35" fillId="0" borderId="0" xfId="0" applyNumberFormat="1" applyFont="1" applyAlignment="1">
      <alignment/>
    </xf>
    <xf numFmtId="2" fontId="36" fillId="0" borderId="11" xfId="0" applyNumberFormat="1" applyFont="1" applyBorder="1" applyAlignment="1">
      <alignment horizontal="left" vertical="center" wrapText="1"/>
    </xf>
    <xf numFmtId="2" fontId="30" fillId="0" borderId="11" xfId="0" applyNumberFormat="1" applyFont="1" applyBorder="1" applyAlignment="1">
      <alignment horizontal="left" vertical="center" wrapText="1"/>
    </xf>
    <xf numFmtId="2" fontId="37" fillId="25" borderId="10" xfId="0" applyNumberFormat="1" applyFont="1" applyFill="1" applyBorder="1" applyAlignment="1">
      <alignment horizontal="left" vertical="center" wrapText="1"/>
    </xf>
    <xf numFmtId="177" fontId="18" fillId="25" borderId="12" xfId="0" applyNumberFormat="1" applyFont="1" applyFill="1" applyBorder="1" applyAlignment="1" applyProtection="1">
      <alignment horizontal="left" vertical="center" wrapText="1"/>
      <protection/>
    </xf>
    <xf numFmtId="2" fontId="38" fillId="25" borderId="10" xfId="0" applyNumberFormat="1" applyFont="1" applyFill="1" applyBorder="1" applyAlignment="1">
      <alignment horizontal="left" vertical="center" wrapText="1"/>
    </xf>
    <xf numFmtId="0" fontId="39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176" fontId="20" fillId="0" borderId="13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center" wrapText="1"/>
    </xf>
    <xf numFmtId="176" fontId="34" fillId="0" borderId="0" xfId="0" applyNumberFormat="1" applyFont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0"/>
  <sheetViews>
    <sheetView tabSelected="1" view="pageBreakPreview" zoomScale="75" zoomScaleSheetLayoutView="75" zoomScalePageLayoutView="0" workbookViewId="0" topLeftCell="B59">
      <selection activeCell="B2" sqref="B2:H2"/>
    </sheetView>
  </sheetViews>
  <sheetFormatPr defaultColWidth="9.00390625" defaultRowHeight="12.75"/>
  <cols>
    <col min="1" max="1" width="5.75390625" style="0" hidden="1" customWidth="1"/>
    <col min="2" max="2" width="70.125" style="3" customWidth="1"/>
    <col min="3" max="4" width="12.00390625" style="10" customWidth="1"/>
    <col min="5" max="5" width="13.00390625" style="10" customWidth="1"/>
    <col min="6" max="6" width="28.75390625" style="8" customWidth="1"/>
    <col min="7" max="7" width="17.00390625" style="8" hidden="1" customWidth="1"/>
    <col min="8" max="8" width="15.375" style="8" hidden="1" customWidth="1"/>
    <col min="9" max="11" width="9.125" style="8" customWidth="1"/>
  </cols>
  <sheetData>
    <row r="1" spans="2:8" ht="79.5" customHeight="1">
      <c r="B1" s="73"/>
      <c r="D1" s="11"/>
      <c r="E1" s="11"/>
      <c r="F1" s="90" t="s">
        <v>153</v>
      </c>
      <c r="G1" s="90"/>
      <c r="H1" s="90"/>
    </row>
    <row r="2" spans="2:8" ht="39.75" customHeight="1">
      <c r="B2" s="89" t="s">
        <v>141</v>
      </c>
      <c r="C2" s="89"/>
      <c r="D2" s="89"/>
      <c r="E2" s="89"/>
      <c r="F2" s="89"/>
      <c r="G2" s="89"/>
      <c r="H2" s="89"/>
    </row>
    <row r="3" spans="2:8" ht="15.75">
      <c r="B3" s="88" t="s">
        <v>0</v>
      </c>
      <c r="C3" s="88"/>
      <c r="D3" s="88"/>
      <c r="E3" s="88"/>
      <c r="F3" s="88"/>
      <c r="G3" s="88"/>
      <c r="H3" s="88"/>
    </row>
    <row r="4" spans="2:11" s="1" customFormat="1" ht="45.75" customHeight="1">
      <c r="B4" s="51" t="s">
        <v>1</v>
      </c>
      <c r="C4" s="52" t="s">
        <v>2</v>
      </c>
      <c r="D4" s="52" t="s">
        <v>3</v>
      </c>
      <c r="E4" s="52" t="s">
        <v>4</v>
      </c>
      <c r="F4" s="15" t="s">
        <v>116</v>
      </c>
      <c r="G4" s="15" t="s">
        <v>116</v>
      </c>
      <c r="H4" s="15" t="s">
        <v>130</v>
      </c>
      <c r="I4" s="7"/>
      <c r="J4" s="7"/>
      <c r="K4" s="7"/>
    </row>
    <row r="5" spans="1:11" s="4" customFormat="1" ht="34.5" customHeight="1">
      <c r="A5" s="79" t="s">
        <v>115</v>
      </c>
      <c r="B5" s="53" t="s">
        <v>114</v>
      </c>
      <c r="C5" s="54"/>
      <c r="D5" s="54"/>
      <c r="E5" s="54"/>
      <c r="F5" s="39"/>
      <c r="G5" s="39"/>
      <c r="H5" s="39"/>
      <c r="I5" s="8"/>
      <c r="J5" s="8"/>
      <c r="K5" s="8"/>
    </row>
    <row r="6" spans="1:11" s="6" customFormat="1" ht="20.25" customHeight="1">
      <c r="A6" s="74"/>
      <c r="B6" s="69" t="s">
        <v>7</v>
      </c>
      <c r="C6" s="70" t="s">
        <v>8</v>
      </c>
      <c r="D6" s="71"/>
      <c r="E6" s="71"/>
      <c r="F6" s="68">
        <f>F10+F15+F7+F21+F14</f>
        <v>3514.4100000000003</v>
      </c>
      <c r="G6" s="68">
        <f>G10+G15+G7+G21+G14</f>
        <v>2910.8499999999995</v>
      </c>
      <c r="H6" s="68">
        <f>H10+H15+H7+H21</f>
        <v>3112.8199999999997</v>
      </c>
      <c r="I6" s="8"/>
      <c r="J6" s="8"/>
      <c r="K6" s="8"/>
    </row>
    <row r="7" spans="1:11" s="6" customFormat="1" ht="27.75" customHeight="1">
      <c r="A7" s="74"/>
      <c r="B7" s="22" t="s">
        <v>43</v>
      </c>
      <c r="C7" s="36" t="s">
        <v>44</v>
      </c>
      <c r="D7" s="37"/>
      <c r="E7" s="37"/>
      <c r="F7" s="41">
        <f aca="true" t="shared" si="0" ref="F7:H8">F8</f>
        <v>417.82</v>
      </c>
      <c r="G7" s="41">
        <f t="shared" si="0"/>
        <v>353.46</v>
      </c>
      <c r="H7" s="41">
        <f t="shared" si="0"/>
        <v>371.13</v>
      </c>
      <c r="I7" s="8"/>
      <c r="J7" s="8"/>
      <c r="K7" s="8"/>
    </row>
    <row r="8" spans="1:11" s="6" customFormat="1" ht="20.25" customHeight="1">
      <c r="A8" s="74"/>
      <c r="B8" s="35" t="s">
        <v>45</v>
      </c>
      <c r="C8" s="31" t="s">
        <v>44</v>
      </c>
      <c r="D8" s="32" t="s">
        <v>52</v>
      </c>
      <c r="E8" s="32" t="s">
        <v>53</v>
      </c>
      <c r="F8" s="41">
        <f t="shared" si="0"/>
        <v>417.82</v>
      </c>
      <c r="G8" s="41">
        <f t="shared" si="0"/>
        <v>353.46</v>
      </c>
      <c r="H8" s="41">
        <f t="shared" si="0"/>
        <v>371.13</v>
      </c>
      <c r="I8" s="8"/>
      <c r="J8" s="8"/>
      <c r="K8" s="8"/>
    </row>
    <row r="9" spans="1:11" s="6" customFormat="1" ht="27.75" customHeight="1">
      <c r="A9" s="74"/>
      <c r="B9" s="35" t="s">
        <v>54</v>
      </c>
      <c r="C9" s="31" t="s">
        <v>44</v>
      </c>
      <c r="D9" s="32" t="s">
        <v>52</v>
      </c>
      <c r="E9" s="32" t="s">
        <v>53</v>
      </c>
      <c r="F9" s="41">
        <v>417.82</v>
      </c>
      <c r="G9" s="46">
        <v>353.46</v>
      </c>
      <c r="H9" s="46">
        <v>371.13</v>
      </c>
      <c r="I9" s="8"/>
      <c r="J9" s="8"/>
      <c r="K9" s="8"/>
    </row>
    <row r="10" spans="1:11" s="2" customFormat="1" ht="51.75" customHeight="1">
      <c r="A10" s="75"/>
      <c r="B10" s="22" t="s">
        <v>12</v>
      </c>
      <c r="C10" s="14" t="s">
        <v>11</v>
      </c>
      <c r="D10" s="14"/>
      <c r="E10" s="14"/>
      <c r="F10" s="42">
        <f>SUM(F11)</f>
        <v>2439.13</v>
      </c>
      <c r="G10" s="42">
        <f>SUM(G11)</f>
        <v>1971.59</v>
      </c>
      <c r="H10" s="42">
        <f>SUM(H11)</f>
        <v>2115.24</v>
      </c>
      <c r="I10" s="9"/>
      <c r="J10" s="9"/>
      <c r="K10" s="9"/>
    </row>
    <row r="11" spans="1:11" s="6" customFormat="1" ht="24.75" customHeight="1">
      <c r="A11" s="74"/>
      <c r="B11" s="25" t="s">
        <v>9</v>
      </c>
      <c r="C11" s="17" t="s">
        <v>11</v>
      </c>
      <c r="D11" s="17" t="s">
        <v>55</v>
      </c>
      <c r="E11" s="18" t="s">
        <v>53</v>
      </c>
      <c r="F11" s="43">
        <f>SUM(F12:F12)</f>
        <v>2439.13</v>
      </c>
      <c r="G11" s="43">
        <f>SUM(G12:G12)</f>
        <v>1971.59</v>
      </c>
      <c r="H11" s="43">
        <f>SUM(H12:H12)</f>
        <v>2115.24</v>
      </c>
      <c r="I11" s="8"/>
      <c r="J11" s="8"/>
      <c r="K11" s="8"/>
    </row>
    <row r="12" spans="1:11" s="6" customFormat="1" ht="16.5" customHeight="1">
      <c r="A12" s="74"/>
      <c r="B12" s="30" t="s">
        <v>10</v>
      </c>
      <c r="C12" s="20" t="s">
        <v>11</v>
      </c>
      <c r="D12" s="17" t="s">
        <v>56</v>
      </c>
      <c r="E12" s="21" t="s">
        <v>53</v>
      </c>
      <c r="F12" s="44">
        <f>F13</f>
        <v>2439.13</v>
      </c>
      <c r="G12" s="44">
        <f>G13</f>
        <v>1971.59</v>
      </c>
      <c r="H12" s="44">
        <f>H13</f>
        <v>2115.24</v>
      </c>
      <c r="I12" s="8"/>
      <c r="J12" s="8"/>
      <c r="K12" s="8"/>
    </row>
    <row r="13" spans="1:11" s="6" customFormat="1" ht="30" customHeight="1">
      <c r="A13" s="74"/>
      <c r="B13" s="35" t="s">
        <v>54</v>
      </c>
      <c r="C13" s="20" t="s">
        <v>11</v>
      </c>
      <c r="D13" s="17" t="s">
        <v>56</v>
      </c>
      <c r="E13" s="21" t="s">
        <v>53</v>
      </c>
      <c r="F13" s="44">
        <v>2439.13</v>
      </c>
      <c r="G13" s="46">
        <v>1971.59</v>
      </c>
      <c r="H13" s="46">
        <v>2115.24</v>
      </c>
      <c r="I13" s="8"/>
      <c r="J13" s="8"/>
      <c r="K13" s="8"/>
    </row>
    <row r="14" spans="1:11" s="6" customFormat="1" ht="30" customHeight="1" hidden="1">
      <c r="A14" s="74"/>
      <c r="B14" s="35"/>
      <c r="C14" s="20" t="s">
        <v>111</v>
      </c>
      <c r="D14" s="17" t="s">
        <v>112</v>
      </c>
      <c r="E14" s="21" t="s">
        <v>113</v>
      </c>
      <c r="F14" s="44"/>
      <c r="G14" s="46">
        <v>0</v>
      </c>
      <c r="H14" s="46">
        <v>0</v>
      </c>
      <c r="I14" s="8"/>
      <c r="J14" s="8"/>
      <c r="K14" s="8"/>
    </row>
    <row r="15" spans="1:11" s="2" customFormat="1" ht="18" customHeight="1">
      <c r="A15" s="75"/>
      <c r="B15" s="22" t="s">
        <v>6</v>
      </c>
      <c r="C15" s="21" t="s">
        <v>117</v>
      </c>
      <c r="D15" s="14"/>
      <c r="E15" s="14"/>
      <c r="F15" s="42">
        <f aca="true" t="shared" si="1" ref="F15:H16">SUM(F16)</f>
        <v>5</v>
      </c>
      <c r="G15" s="42">
        <f t="shared" si="1"/>
        <v>5</v>
      </c>
      <c r="H15" s="42">
        <f t="shared" si="1"/>
        <v>5</v>
      </c>
      <c r="I15" s="9"/>
      <c r="J15" s="9"/>
      <c r="K15" s="9"/>
    </row>
    <row r="16" spans="1:11" s="6" customFormat="1" ht="21.75" customHeight="1">
      <c r="A16" s="74"/>
      <c r="B16" s="30" t="s">
        <v>26</v>
      </c>
      <c r="C16" s="21" t="s">
        <v>117</v>
      </c>
      <c r="D16" s="17" t="s">
        <v>59</v>
      </c>
      <c r="E16" s="17" t="s">
        <v>60</v>
      </c>
      <c r="F16" s="43">
        <f t="shared" si="1"/>
        <v>5</v>
      </c>
      <c r="G16" s="43">
        <f t="shared" si="1"/>
        <v>5</v>
      </c>
      <c r="H16" s="43">
        <f t="shared" si="1"/>
        <v>5</v>
      </c>
      <c r="I16" s="8"/>
      <c r="J16" s="8"/>
      <c r="K16" s="8"/>
    </row>
    <row r="17" spans="1:11" s="6" customFormat="1" ht="23.25" customHeight="1">
      <c r="A17" s="74"/>
      <c r="B17" s="30" t="s">
        <v>58</v>
      </c>
      <c r="C17" s="21" t="s">
        <v>117</v>
      </c>
      <c r="D17" s="20" t="s">
        <v>59</v>
      </c>
      <c r="E17" s="20" t="s">
        <v>60</v>
      </c>
      <c r="F17" s="44">
        <v>5</v>
      </c>
      <c r="G17" s="46">
        <v>5</v>
      </c>
      <c r="H17" s="46">
        <v>5</v>
      </c>
      <c r="I17" s="8"/>
      <c r="J17" s="8"/>
      <c r="K17" s="8"/>
    </row>
    <row r="18" spans="1:11" s="2" customFormat="1" ht="15.75" hidden="1">
      <c r="A18" s="75"/>
      <c r="B18" s="27" t="s">
        <v>6</v>
      </c>
      <c r="C18" s="28" t="s">
        <v>24</v>
      </c>
      <c r="D18" s="28"/>
      <c r="E18" s="28"/>
      <c r="F18" s="40">
        <f>SUM(F19)</f>
        <v>0</v>
      </c>
      <c r="G18" s="40">
        <f>F18*107/100</f>
        <v>0</v>
      </c>
      <c r="H18" s="40">
        <f>G18*106.8/100</f>
        <v>0</v>
      </c>
      <c r="I18" s="9"/>
      <c r="J18" s="9"/>
      <c r="K18" s="9"/>
    </row>
    <row r="19" spans="1:8" ht="15.75" hidden="1">
      <c r="A19" s="76"/>
      <c r="B19" s="5" t="s">
        <v>6</v>
      </c>
      <c r="C19" s="33" t="s">
        <v>24</v>
      </c>
      <c r="D19" s="33" t="s">
        <v>25</v>
      </c>
      <c r="E19" s="55"/>
      <c r="F19" s="46">
        <f>SUM(F20)</f>
        <v>0</v>
      </c>
      <c r="G19" s="40">
        <f>F19*107/100</f>
        <v>0</v>
      </c>
      <c r="H19" s="40">
        <f>G19*106.8/100</f>
        <v>0</v>
      </c>
    </row>
    <row r="20" spans="1:8" ht="18.75" customHeight="1" hidden="1">
      <c r="A20" s="76"/>
      <c r="B20" s="5" t="s">
        <v>26</v>
      </c>
      <c r="C20" s="33" t="s">
        <v>24</v>
      </c>
      <c r="D20" s="33" t="s">
        <v>25</v>
      </c>
      <c r="E20" s="33" t="s">
        <v>27</v>
      </c>
      <c r="F20" s="44"/>
      <c r="G20" s="40">
        <f>F20*107/100</f>
        <v>0</v>
      </c>
      <c r="H20" s="40">
        <f>G20*106.8/100</f>
        <v>0</v>
      </c>
    </row>
    <row r="21" spans="1:8" ht="18.75" customHeight="1">
      <c r="A21" s="76"/>
      <c r="B21" s="61" t="s">
        <v>105</v>
      </c>
      <c r="C21" s="20" t="s">
        <v>24</v>
      </c>
      <c r="D21" s="17"/>
      <c r="E21" s="21"/>
      <c r="F21" s="45">
        <v>652.46</v>
      </c>
      <c r="G21" s="45">
        <f aca="true" t="shared" si="2" ref="F21:H22">G22</f>
        <v>580.8</v>
      </c>
      <c r="H21" s="45">
        <f t="shared" si="2"/>
        <v>621.45</v>
      </c>
    </row>
    <row r="22" spans="1:8" ht="18.75" customHeight="1">
      <c r="A22" s="76"/>
      <c r="B22" s="57" t="s">
        <v>23</v>
      </c>
      <c r="C22" s="20" t="s">
        <v>24</v>
      </c>
      <c r="D22" s="18" t="s">
        <v>55</v>
      </c>
      <c r="E22" s="18" t="s">
        <v>72</v>
      </c>
      <c r="F22" s="62">
        <f t="shared" si="2"/>
        <v>610.09</v>
      </c>
      <c r="G22" s="62">
        <f t="shared" si="2"/>
        <v>580.8</v>
      </c>
      <c r="H22" s="62">
        <f t="shared" si="2"/>
        <v>621.45</v>
      </c>
    </row>
    <row r="23" spans="1:8" ht="18.75" customHeight="1">
      <c r="A23" s="76"/>
      <c r="B23" s="57" t="s">
        <v>70</v>
      </c>
      <c r="C23" s="20" t="s">
        <v>24</v>
      </c>
      <c r="D23" s="18" t="s">
        <v>89</v>
      </c>
      <c r="E23" s="18" t="s">
        <v>72</v>
      </c>
      <c r="F23" s="62">
        <v>610.09</v>
      </c>
      <c r="G23" s="46">
        <v>580.8</v>
      </c>
      <c r="H23" s="46">
        <v>621.45</v>
      </c>
    </row>
    <row r="24" spans="1:8" ht="18.75" customHeight="1">
      <c r="A24" s="76"/>
      <c r="B24" s="84" t="s">
        <v>122</v>
      </c>
      <c r="C24" s="20" t="s">
        <v>24</v>
      </c>
      <c r="D24" s="18" t="s">
        <v>93</v>
      </c>
      <c r="E24" s="18" t="s">
        <v>94</v>
      </c>
      <c r="F24" s="62">
        <v>37.97</v>
      </c>
      <c r="G24" s="46"/>
      <c r="H24" s="46"/>
    </row>
    <row r="25" spans="1:8" ht="18.75" customHeight="1">
      <c r="A25" s="76"/>
      <c r="B25" s="57" t="s">
        <v>70</v>
      </c>
      <c r="C25" s="20" t="s">
        <v>24</v>
      </c>
      <c r="D25" s="18" t="s">
        <v>140</v>
      </c>
      <c r="E25" s="18" t="s">
        <v>53</v>
      </c>
      <c r="F25" s="62">
        <v>4.39</v>
      </c>
      <c r="G25" s="46"/>
      <c r="H25" s="46"/>
    </row>
    <row r="26" spans="1:8" ht="18.75" customHeight="1">
      <c r="A26" s="76"/>
      <c r="B26" s="63" t="s">
        <v>50</v>
      </c>
      <c r="C26" s="64" t="s">
        <v>61</v>
      </c>
      <c r="D26" s="65"/>
      <c r="E26" s="66"/>
      <c r="F26" s="67">
        <f aca="true" t="shared" si="3" ref="F26:H28">F27</f>
        <v>55.84</v>
      </c>
      <c r="G26" s="67">
        <f t="shared" si="3"/>
        <v>54.16</v>
      </c>
      <c r="H26" s="67">
        <f t="shared" si="3"/>
        <v>54.16</v>
      </c>
    </row>
    <row r="27" spans="1:8" ht="20.25" customHeight="1">
      <c r="A27" s="76"/>
      <c r="B27" s="34" t="s">
        <v>62</v>
      </c>
      <c r="C27" s="33" t="s">
        <v>63</v>
      </c>
      <c r="D27" s="20" t="s">
        <v>64</v>
      </c>
      <c r="E27" s="21"/>
      <c r="F27" s="44">
        <f t="shared" si="3"/>
        <v>55.84</v>
      </c>
      <c r="G27" s="44">
        <f t="shared" si="3"/>
        <v>54.16</v>
      </c>
      <c r="H27" s="44">
        <f t="shared" si="3"/>
        <v>54.16</v>
      </c>
    </row>
    <row r="28" spans="1:8" ht="42.75" customHeight="1">
      <c r="A28" s="76"/>
      <c r="B28" s="26" t="s">
        <v>51</v>
      </c>
      <c r="C28" s="33" t="s">
        <v>63</v>
      </c>
      <c r="D28" s="20" t="s">
        <v>65</v>
      </c>
      <c r="E28" s="21" t="s">
        <v>53</v>
      </c>
      <c r="F28" s="44">
        <f t="shared" si="3"/>
        <v>55.84</v>
      </c>
      <c r="G28" s="44">
        <f t="shared" si="3"/>
        <v>54.16</v>
      </c>
      <c r="H28" s="44">
        <f t="shared" si="3"/>
        <v>54.16</v>
      </c>
    </row>
    <row r="29" spans="1:8" ht="33" customHeight="1">
      <c r="A29" s="76"/>
      <c r="B29" s="35" t="s">
        <v>54</v>
      </c>
      <c r="C29" s="33" t="s">
        <v>63</v>
      </c>
      <c r="D29" s="20" t="s">
        <v>65</v>
      </c>
      <c r="E29" s="21" t="s">
        <v>53</v>
      </c>
      <c r="F29" s="44">
        <v>55.84</v>
      </c>
      <c r="G29" s="46">
        <v>54.16</v>
      </c>
      <c r="H29" s="46">
        <v>54.16</v>
      </c>
    </row>
    <row r="30" spans="1:11" s="6" customFormat="1" ht="42" customHeight="1">
      <c r="A30" s="74"/>
      <c r="B30" s="69" t="s">
        <v>29</v>
      </c>
      <c r="C30" s="65" t="s">
        <v>30</v>
      </c>
      <c r="D30" s="66"/>
      <c r="E30" s="66"/>
      <c r="F30" s="67">
        <f>F31+F34+F38</f>
        <v>297.22</v>
      </c>
      <c r="G30" s="67">
        <f>G31+G34+G38</f>
        <v>482.1462</v>
      </c>
      <c r="H30" s="67">
        <f>H31+H34+H38</f>
        <v>486.7053416</v>
      </c>
      <c r="I30" s="8"/>
      <c r="J30" s="8"/>
      <c r="K30" s="8"/>
    </row>
    <row r="31" spans="1:11" s="6" customFormat="1" ht="45.75" customHeight="1" hidden="1">
      <c r="A31" s="74"/>
      <c r="B31" s="34" t="s">
        <v>31</v>
      </c>
      <c r="C31" s="17" t="s">
        <v>32</v>
      </c>
      <c r="D31" s="31" t="s">
        <v>34</v>
      </c>
      <c r="E31" s="18"/>
      <c r="F31" s="43">
        <f>SUM(F32)</f>
        <v>0</v>
      </c>
      <c r="G31" s="43">
        <f>SUM(G32)</f>
        <v>20</v>
      </c>
      <c r="H31" s="43">
        <f>SUM(H32)</f>
        <v>20</v>
      </c>
      <c r="I31" s="8"/>
      <c r="J31" s="8"/>
      <c r="K31" s="8"/>
    </row>
    <row r="32" spans="1:11" s="6" customFormat="1" ht="35.25" customHeight="1" hidden="1">
      <c r="A32" s="74"/>
      <c r="B32" s="26" t="s">
        <v>33</v>
      </c>
      <c r="C32" s="31" t="s">
        <v>32</v>
      </c>
      <c r="D32" s="31" t="s">
        <v>66</v>
      </c>
      <c r="E32" s="32" t="s">
        <v>57</v>
      </c>
      <c r="F32" s="44">
        <f>F33</f>
        <v>0</v>
      </c>
      <c r="G32" s="44">
        <f>G33</f>
        <v>20</v>
      </c>
      <c r="H32" s="44">
        <f>H33</f>
        <v>20</v>
      </c>
      <c r="I32" s="8"/>
      <c r="J32" s="8"/>
      <c r="K32" s="8"/>
    </row>
    <row r="33" spans="1:11" s="6" customFormat="1" ht="48" customHeight="1" hidden="1">
      <c r="A33" s="74"/>
      <c r="B33" s="57" t="s">
        <v>67</v>
      </c>
      <c r="C33" s="31" t="s">
        <v>32</v>
      </c>
      <c r="D33" s="31" t="s">
        <v>66</v>
      </c>
      <c r="E33" s="32" t="s">
        <v>68</v>
      </c>
      <c r="F33" s="44">
        <v>0</v>
      </c>
      <c r="G33" s="46">
        <v>20</v>
      </c>
      <c r="H33" s="46">
        <v>20</v>
      </c>
      <c r="I33" s="8"/>
      <c r="J33" s="8"/>
      <c r="K33" s="8"/>
    </row>
    <row r="34" spans="1:11" s="6" customFormat="1" ht="33.75" customHeight="1">
      <c r="A34" s="74"/>
      <c r="B34" s="29" t="s">
        <v>35</v>
      </c>
      <c r="C34" s="20" t="s">
        <v>36</v>
      </c>
      <c r="D34" s="20" t="s">
        <v>48</v>
      </c>
      <c r="E34" s="21"/>
      <c r="F34" s="44">
        <f aca="true" t="shared" si="4" ref="F34:H36">F35</f>
        <v>234.56</v>
      </c>
      <c r="G34" s="44">
        <f t="shared" si="4"/>
        <v>395.1</v>
      </c>
      <c r="H34" s="44">
        <f t="shared" si="4"/>
        <v>395.1</v>
      </c>
      <c r="I34" s="8"/>
      <c r="J34" s="8"/>
      <c r="K34" s="8"/>
    </row>
    <row r="35" spans="1:11" s="6" customFormat="1" ht="44.25" customHeight="1">
      <c r="A35" s="74"/>
      <c r="B35" s="57" t="s">
        <v>69</v>
      </c>
      <c r="C35" s="20" t="s">
        <v>36</v>
      </c>
      <c r="D35" s="20" t="s">
        <v>71</v>
      </c>
      <c r="E35" s="21" t="s">
        <v>72</v>
      </c>
      <c r="F35" s="44">
        <f t="shared" si="4"/>
        <v>234.56</v>
      </c>
      <c r="G35" s="44">
        <f t="shared" si="4"/>
        <v>395.1</v>
      </c>
      <c r="H35" s="44">
        <f t="shared" si="4"/>
        <v>395.1</v>
      </c>
      <c r="I35" s="8"/>
      <c r="J35" s="8"/>
      <c r="K35" s="8"/>
    </row>
    <row r="36" spans="1:11" s="6" customFormat="1" ht="33.75" customHeight="1">
      <c r="A36" s="74"/>
      <c r="B36" s="57" t="s">
        <v>23</v>
      </c>
      <c r="C36" s="20" t="s">
        <v>36</v>
      </c>
      <c r="D36" s="20" t="s">
        <v>71</v>
      </c>
      <c r="E36" s="21" t="s">
        <v>72</v>
      </c>
      <c r="F36" s="44">
        <f t="shared" si="4"/>
        <v>234.56</v>
      </c>
      <c r="G36" s="44">
        <f t="shared" si="4"/>
        <v>395.1</v>
      </c>
      <c r="H36" s="44">
        <f t="shared" si="4"/>
        <v>395.1</v>
      </c>
      <c r="I36" s="8"/>
      <c r="J36" s="8"/>
      <c r="K36" s="8"/>
    </row>
    <row r="37" spans="1:11" s="6" customFormat="1" ht="19.5" customHeight="1">
      <c r="A37" s="74"/>
      <c r="B37" s="57" t="s">
        <v>70</v>
      </c>
      <c r="C37" s="20" t="s">
        <v>36</v>
      </c>
      <c r="D37" s="20" t="s">
        <v>71</v>
      </c>
      <c r="E37" s="21" t="s">
        <v>72</v>
      </c>
      <c r="F37" s="44">
        <v>234.56</v>
      </c>
      <c r="G37" s="46">
        <v>395.1</v>
      </c>
      <c r="H37" s="46">
        <v>395.1</v>
      </c>
      <c r="I37" s="8"/>
      <c r="J37" s="8"/>
      <c r="K37" s="8"/>
    </row>
    <row r="38" spans="1:11" s="6" customFormat="1" ht="29.25" customHeight="1">
      <c r="A38" s="74"/>
      <c r="B38" s="59" t="s">
        <v>106</v>
      </c>
      <c r="C38" s="14" t="s">
        <v>36</v>
      </c>
      <c r="D38" s="14"/>
      <c r="E38" s="23"/>
      <c r="F38" s="45">
        <f>F39</f>
        <v>62.66</v>
      </c>
      <c r="G38" s="40">
        <f>F38*107/100</f>
        <v>67.0462</v>
      </c>
      <c r="H38" s="40">
        <f>G38*106.8/100</f>
        <v>71.60534159999999</v>
      </c>
      <c r="I38" s="8"/>
      <c r="J38" s="8"/>
      <c r="K38" s="8"/>
    </row>
    <row r="39" spans="1:11" s="6" customFormat="1" ht="19.5" customHeight="1">
      <c r="A39" s="74"/>
      <c r="B39" s="57" t="s">
        <v>107</v>
      </c>
      <c r="C39" s="20" t="s">
        <v>36</v>
      </c>
      <c r="D39" s="20" t="s">
        <v>124</v>
      </c>
      <c r="E39" s="21"/>
      <c r="F39" s="44">
        <f>F40</f>
        <v>62.66</v>
      </c>
      <c r="G39" s="46">
        <f>F39*107/100</f>
        <v>67.0462</v>
      </c>
      <c r="H39" s="46">
        <f>G39*106.8/100</f>
        <v>71.60534159999999</v>
      </c>
      <c r="I39" s="8"/>
      <c r="J39" s="8"/>
      <c r="K39" s="8"/>
    </row>
    <row r="40" spans="1:11" s="6" customFormat="1" ht="19.5" customHeight="1">
      <c r="A40" s="74"/>
      <c r="B40" s="58" t="s">
        <v>54</v>
      </c>
      <c r="C40" s="20" t="s">
        <v>36</v>
      </c>
      <c r="D40" s="20" t="s">
        <v>124</v>
      </c>
      <c r="E40" s="21" t="s">
        <v>53</v>
      </c>
      <c r="F40" s="44">
        <v>62.66</v>
      </c>
      <c r="G40" s="46">
        <f>F40*107/100</f>
        <v>67.0462</v>
      </c>
      <c r="H40" s="46">
        <f>G40*106.8/100</f>
        <v>71.60534159999999</v>
      </c>
      <c r="I40" s="8"/>
      <c r="J40" s="8"/>
      <c r="K40" s="8"/>
    </row>
    <row r="41" spans="1:8" ht="22.5" customHeight="1">
      <c r="A41" s="76"/>
      <c r="B41" s="69" t="s">
        <v>13</v>
      </c>
      <c r="C41" s="64" t="s">
        <v>14</v>
      </c>
      <c r="D41" s="71"/>
      <c r="E41" s="71"/>
      <c r="F41" s="68">
        <f>F45+F42+F50</f>
        <v>154.64000000000001</v>
      </c>
      <c r="G41" s="68">
        <f>G45+G42</f>
        <v>35</v>
      </c>
      <c r="H41" s="68">
        <f>H45+H42</f>
        <v>35</v>
      </c>
    </row>
    <row r="42" spans="1:8" ht="22.5" customHeight="1">
      <c r="A42" s="76"/>
      <c r="B42" s="85" t="s">
        <v>147</v>
      </c>
      <c r="C42" s="85">
        <v>409</v>
      </c>
      <c r="D42" s="55"/>
      <c r="E42" s="55"/>
      <c r="F42" s="46">
        <f>F43</f>
        <v>154.49</v>
      </c>
      <c r="G42" s="46">
        <f>G43</f>
        <v>0</v>
      </c>
      <c r="H42" s="46">
        <f>G42*106.8/100</f>
        <v>0</v>
      </c>
    </row>
    <row r="43" spans="1:8" ht="36.75" customHeight="1" hidden="1">
      <c r="A43" s="76"/>
      <c r="B43" s="86" t="s">
        <v>108</v>
      </c>
      <c r="C43" s="33" t="s">
        <v>109</v>
      </c>
      <c r="D43" s="55"/>
      <c r="E43" s="55"/>
      <c r="F43" s="46">
        <f>F44</f>
        <v>154.49</v>
      </c>
      <c r="G43" s="46">
        <f>G44</f>
        <v>0</v>
      </c>
      <c r="H43" s="46">
        <f>H44</f>
        <v>0</v>
      </c>
    </row>
    <row r="44" spans="1:8" ht="35.25" customHeight="1">
      <c r="A44" s="76"/>
      <c r="B44" s="87" t="s">
        <v>108</v>
      </c>
      <c r="C44" s="33" t="s">
        <v>148</v>
      </c>
      <c r="D44" s="55" t="s">
        <v>149</v>
      </c>
      <c r="E44" s="55" t="s">
        <v>53</v>
      </c>
      <c r="F44" s="46">
        <v>154.49</v>
      </c>
      <c r="G44" s="46">
        <v>0</v>
      </c>
      <c r="H44" s="46">
        <v>0</v>
      </c>
    </row>
    <row r="45" spans="1:8" ht="27.75" customHeight="1" hidden="1">
      <c r="A45" s="76"/>
      <c r="B45" s="22" t="s">
        <v>28</v>
      </c>
      <c r="C45" s="33" t="s">
        <v>73</v>
      </c>
      <c r="D45" s="20" t="s">
        <v>110</v>
      </c>
      <c r="E45" s="20" t="s">
        <v>72</v>
      </c>
      <c r="F45" s="44">
        <f>F46+F48</f>
        <v>0</v>
      </c>
      <c r="G45" s="44">
        <f>G46+G48</f>
        <v>35</v>
      </c>
      <c r="H45" s="44">
        <f>H46+H48</f>
        <v>35</v>
      </c>
    </row>
    <row r="46" spans="1:11" s="6" customFormat="1" ht="30.75" customHeight="1" hidden="1">
      <c r="A46" s="74"/>
      <c r="B46" s="57" t="s">
        <v>74</v>
      </c>
      <c r="C46" s="20" t="s">
        <v>73</v>
      </c>
      <c r="D46" s="21" t="s">
        <v>75</v>
      </c>
      <c r="E46" s="21" t="s">
        <v>57</v>
      </c>
      <c r="F46" s="44">
        <f>SUM(F47)</f>
        <v>0</v>
      </c>
      <c r="G46" s="46">
        <f>F46*107/100</f>
        <v>0</v>
      </c>
      <c r="H46" s="46">
        <f>G46*106.8/100</f>
        <v>0</v>
      </c>
      <c r="I46" s="8"/>
      <c r="J46" s="8"/>
      <c r="K46" s="8"/>
    </row>
    <row r="47" spans="1:11" s="2" customFormat="1" ht="15.75" hidden="1">
      <c r="A47" s="75"/>
      <c r="B47" s="58" t="s">
        <v>54</v>
      </c>
      <c r="C47" s="20" t="s">
        <v>73</v>
      </c>
      <c r="D47" s="21" t="s">
        <v>75</v>
      </c>
      <c r="E47" s="21" t="s">
        <v>53</v>
      </c>
      <c r="F47" s="44"/>
      <c r="G47" s="46">
        <f>F47*107/100</f>
        <v>0</v>
      </c>
      <c r="H47" s="46">
        <f>G47*106.8/100</f>
        <v>0</v>
      </c>
      <c r="I47" s="9"/>
      <c r="J47" s="9"/>
      <c r="K47" s="9"/>
    </row>
    <row r="48" spans="1:11" s="2" customFormat="1" ht="15.75" hidden="1">
      <c r="A48" s="75"/>
      <c r="B48" s="57" t="s">
        <v>101</v>
      </c>
      <c r="C48" s="20" t="s">
        <v>73</v>
      </c>
      <c r="D48" s="21" t="s">
        <v>102</v>
      </c>
      <c r="E48" s="21" t="s">
        <v>57</v>
      </c>
      <c r="F48" s="44">
        <f>F49</f>
        <v>0</v>
      </c>
      <c r="G48" s="44">
        <f>G49</f>
        <v>35</v>
      </c>
      <c r="H48" s="44">
        <f>H49</f>
        <v>35</v>
      </c>
      <c r="I48" s="9"/>
      <c r="J48" s="9"/>
      <c r="K48" s="9"/>
    </row>
    <row r="49" spans="1:11" s="2" customFormat="1" ht="15.75" hidden="1">
      <c r="A49" s="75"/>
      <c r="B49" s="58" t="s">
        <v>54</v>
      </c>
      <c r="C49" s="20" t="s">
        <v>73</v>
      </c>
      <c r="D49" s="21" t="s">
        <v>102</v>
      </c>
      <c r="E49" s="21" t="s">
        <v>53</v>
      </c>
      <c r="F49" s="44"/>
      <c r="G49" s="46">
        <v>35</v>
      </c>
      <c r="H49" s="46">
        <v>35</v>
      </c>
      <c r="I49" s="9"/>
      <c r="J49" s="9"/>
      <c r="K49" s="9"/>
    </row>
    <row r="50" spans="1:11" s="2" customFormat="1" ht="15.75">
      <c r="A50" s="75"/>
      <c r="B50" s="58"/>
      <c r="C50" s="33" t="s">
        <v>148</v>
      </c>
      <c r="D50" s="55" t="s">
        <v>150</v>
      </c>
      <c r="E50" s="55" t="s">
        <v>53</v>
      </c>
      <c r="F50" s="44">
        <v>0.15</v>
      </c>
      <c r="G50" s="46"/>
      <c r="H50" s="46"/>
      <c r="I50" s="9"/>
      <c r="J50" s="9"/>
      <c r="K50" s="9"/>
    </row>
    <row r="51" spans="1:11" s="13" customFormat="1" ht="21.75" customHeight="1">
      <c r="A51" s="77"/>
      <c r="B51" s="69" t="s">
        <v>15</v>
      </c>
      <c r="C51" s="64" t="s">
        <v>16</v>
      </c>
      <c r="D51" s="64"/>
      <c r="E51" s="64"/>
      <c r="F51" s="68">
        <f>F52+F56+F73+F59</f>
        <v>1190.2</v>
      </c>
      <c r="G51" s="68">
        <f>G52+G56+G73+G59</f>
        <v>1792.1100000000001</v>
      </c>
      <c r="H51" s="68">
        <f>H52+H56+H73+H59</f>
        <v>1852.01964</v>
      </c>
      <c r="I51" s="12"/>
      <c r="J51" s="12"/>
      <c r="K51" s="12"/>
    </row>
    <row r="52" spans="1:11" s="13" customFormat="1" ht="17.25" customHeight="1">
      <c r="A52" s="77"/>
      <c r="B52" s="22" t="s">
        <v>47</v>
      </c>
      <c r="C52" s="14" t="s">
        <v>37</v>
      </c>
      <c r="D52" s="14"/>
      <c r="E52" s="23"/>
      <c r="F52" s="40">
        <f>SUM(F54)</f>
        <v>75</v>
      </c>
      <c r="G52" s="40">
        <f>SUM(G54)</f>
        <v>300</v>
      </c>
      <c r="H52" s="40">
        <f>SUM(H54)</f>
        <v>477.94</v>
      </c>
      <c r="I52" s="12"/>
      <c r="J52" s="12"/>
      <c r="K52" s="12"/>
    </row>
    <row r="53" spans="1:11" s="13" customFormat="1" ht="17.25" customHeight="1">
      <c r="A53" s="77"/>
      <c r="B53" s="22" t="s">
        <v>77</v>
      </c>
      <c r="C53" s="14" t="s">
        <v>37</v>
      </c>
      <c r="D53" s="14" t="s">
        <v>38</v>
      </c>
      <c r="E53" s="23"/>
      <c r="F53" s="40">
        <f aca="true" t="shared" si="5" ref="F53:H54">F54</f>
        <v>75</v>
      </c>
      <c r="G53" s="40">
        <f t="shared" si="5"/>
        <v>300</v>
      </c>
      <c r="H53" s="40">
        <f t="shared" si="5"/>
        <v>477.94</v>
      </c>
      <c r="I53" s="12"/>
      <c r="J53" s="12"/>
      <c r="K53" s="12"/>
    </row>
    <row r="54" spans="1:11" s="13" customFormat="1" ht="47.25" customHeight="1">
      <c r="A54" s="77"/>
      <c r="B54" s="57" t="s">
        <v>76</v>
      </c>
      <c r="C54" s="17" t="s">
        <v>37</v>
      </c>
      <c r="D54" s="17" t="s">
        <v>78</v>
      </c>
      <c r="E54" s="18" t="s">
        <v>57</v>
      </c>
      <c r="F54" s="43">
        <f t="shared" si="5"/>
        <v>75</v>
      </c>
      <c r="G54" s="43">
        <f t="shared" si="5"/>
        <v>300</v>
      </c>
      <c r="H54" s="43">
        <f t="shared" si="5"/>
        <v>477.94</v>
      </c>
      <c r="I54" s="12"/>
      <c r="J54" s="12"/>
      <c r="K54" s="12"/>
    </row>
    <row r="55" spans="1:11" s="13" customFormat="1" ht="36.75" customHeight="1">
      <c r="A55" s="77"/>
      <c r="B55" s="57" t="s">
        <v>54</v>
      </c>
      <c r="C55" s="17" t="s">
        <v>37</v>
      </c>
      <c r="D55" s="17" t="s">
        <v>78</v>
      </c>
      <c r="E55" s="18" t="s">
        <v>53</v>
      </c>
      <c r="F55" s="43">
        <v>75</v>
      </c>
      <c r="G55" s="46">
        <v>300</v>
      </c>
      <c r="H55" s="46">
        <v>477.94</v>
      </c>
      <c r="I55" s="12"/>
      <c r="J55" s="12"/>
      <c r="K55" s="12"/>
    </row>
    <row r="56" spans="1:11" s="13" customFormat="1" ht="20.25" customHeight="1">
      <c r="A56" s="77"/>
      <c r="B56" s="27" t="s">
        <v>5</v>
      </c>
      <c r="C56" s="38" t="s">
        <v>17</v>
      </c>
      <c r="D56" s="38"/>
      <c r="E56" s="28"/>
      <c r="F56" s="40">
        <f aca="true" t="shared" si="6" ref="F56:H57">F57</f>
        <v>312.97</v>
      </c>
      <c r="G56" s="40">
        <f t="shared" si="6"/>
        <v>100</v>
      </c>
      <c r="H56" s="40">
        <f t="shared" si="6"/>
        <v>200</v>
      </c>
      <c r="I56" s="12"/>
      <c r="J56" s="12"/>
      <c r="K56" s="12"/>
    </row>
    <row r="57" spans="1:11" s="13" customFormat="1" ht="21.75" customHeight="1">
      <c r="A57" s="77"/>
      <c r="B57" s="57" t="s">
        <v>86</v>
      </c>
      <c r="C57" s="33" t="s">
        <v>17</v>
      </c>
      <c r="D57" s="33" t="s">
        <v>100</v>
      </c>
      <c r="E57" s="55" t="s">
        <v>53</v>
      </c>
      <c r="F57" s="46">
        <f t="shared" si="6"/>
        <v>312.97</v>
      </c>
      <c r="G57" s="46">
        <f t="shared" si="6"/>
        <v>100</v>
      </c>
      <c r="H57" s="46">
        <f t="shared" si="6"/>
        <v>200</v>
      </c>
      <c r="I57" s="12"/>
      <c r="J57" s="12"/>
      <c r="K57" s="12"/>
    </row>
    <row r="58" spans="1:11" s="13" customFormat="1" ht="30.75" customHeight="1">
      <c r="A58" s="77"/>
      <c r="B58" s="57" t="s">
        <v>54</v>
      </c>
      <c r="C58" s="33" t="s">
        <v>17</v>
      </c>
      <c r="D58" s="33" t="s">
        <v>100</v>
      </c>
      <c r="E58" s="55" t="s">
        <v>53</v>
      </c>
      <c r="F58" s="46">
        <v>312.97</v>
      </c>
      <c r="G58" s="46">
        <v>100</v>
      </c>
      <c r="H58" s="46">
        <v>200</v>
      </c>
      <c r="I58" s="12"/>
      <c r="J58" s="12"/>
      <c r="K58" s="12"/>
    </row>
    <row r="59" spans="1:11" s="13" customFormat="1" ht="15.75" customHeight="1">
      <c r="A59" s="77"/>
      <c r="B59" s="59" t="s">
        <v>79</v>
      </c>
      <c r="C59" s="38" t="s">
        <v>80</v>
      </c>
      <c r="D59" s="33" t="s">
        <v>64</v>
      </c>
      <c r="E59" s="55"/>
      <c r="F59" s="40">
        <f>F62+F60+F61+F67+F68</f>
        <v>544.86</v>
      </c>
      <c r="G59" s="40">
        <f>G62</f>
        <v>1282.13</v>
      </c>
      <c r="H59" s="40">
        <f>H62</f>
        <v>1058.59964</v>
      </c>
      <c r="I59" s="12"/>
      <c r="J59" s="12"/>
      <c r="K59" s="12"/>
    </row>
    <row r="60" spans="1:11" s="13" customFormat="1" ht="42" customHeight="1" hidden="1">
      <c r="A60" s="77"/>
      <c r="B60" s="83" t="s">
        <v>131</v>
      </c>
      <c r="C60" s="38" t="s">
        <v>80</v>
      </c>
      <c r="D60" s="33" t="s">
        <v>128</v>
      </c>
      <c r="E60" s="55" t="s">
        <v>53</v>
      </c>
      <c r="F60" s="40"/>
      <c r="G60" s="40"/>
      <c r="H60" s="40"/>
      <c r="I60" s="12"/>
      <c r="J60" s="12"/>
      <c r="K60" s="12"/>
    </row>
    <row r="61" spans="1:11" s="13" customFormat="1" ht="30.75" customHeight="1" hidden="1">
      <c r="A61" s="77"/>
      <c r="B61" s="57" t="s">
        <v>132</v>
      </c>
      <c r="C61" s="38" t="s">
        <v>80</v>
      </c>
      <c r="D61" s="33" t="s">
        <v>129</v>
      </c>
      <c r="E61" s="55" t="s">
        <v>53</v>
      </c>
      <c r="F61" s="40"/>
      <c r="G61" s="40"/>
      <c r="H61" s="40"/>
      <c r="I61" s="12"/>
      <c r="J61" s="12"/>
      <c r="K61" s="12"/>
    </row>
    <row r="62" spans="1:11" s="13" customFormat="1" ht="25.5" customHeight="1">
      <c r="A62" s="77"/>
      <c r="B62" s="16" t="s">
        <v>79</v>
      </c>
      <c r="C62" s="17" t="s">
        <v>80</v>
      </c>
      <c r="D62" s="18" t="s">
        <v>82</v>
      </c>
      <c r="E62" s="18" t="s">
        <v>53</v>
      </c>
      <c r="F62" s="43">
        <f>F63+F65+F69+F71</f>
        <v>544.86</v>
      </c>
      <c r="G62" s="43">
        <f>G63+G65+G69+G71</f>
        <v>1282.13</v>
      </c>
      <c r="H62" s="43">
        <f>H63+H65+H69+H71</f>
        <v>1058.59964</v>
      </c>
      <c r="I62" s="12"/>
      <c r="J62" s="12"/>
      <c r="K62" s="12"/>
    </row>
    <row r="63" spans="1:11" s="13" customFormat="1" ht="19.5" customHeight="1">
      <c r="A63" s="77"/>
      <c r="B63" s="16" t="s">
        <v>81</v>
      </c>
      <c r="C63" s="31" t="s">
        <v>80</v>
      </c>
      <c r="D63" s="32" t="s">
        <v>83</v>
      </c>
      <c r="E63" s="32" t="s">
        <v>53</v>
      </c>
      <c r="F63" s="44">
        <f>F64</f>
        <v>141.09</v>
      </c>
      <c r="G63" s="44">
        <f>G64</f>
        <v>481.5</v>
      </c>
      <c r="H63" s="44">
        <f>H64</f>
        <v>230.05</v>
      </c>
      <c r="I63" s="12"/>
      <c r="J63" s="12"/>
      <c r="K63" s="12"/>
    </row>
    <row r="64" spans="1:11" s="13" customFormat="1" ht="27.75" customHeight="1">
      <c r="A64" s="77"/>
      <c r="B64" s="57" t="s">
        <v>54</v>
      </c>
      <c r="C64" s="31" t="s">
        <v>80</v>
      </c>
      <c r="D64" s="32" t="s">
        <v>83</v>
      </c>
      <c r="E64" s="32" t="s">
        <v>53</v>
      </c>
      <c r="F64" s="43">
        <v>141.09</v>
      </c>
      <c r="G64" s="46">
        <v>481.5</v>
      </c>
      <c r="H64" s="46">
        <v>230.05</v>
      </c>
      <c r="I64" s="12"/>
      <c r="J64" s="12"/>
      <c r="K64" s="12"/>
    </row>
    <row r="65" spans="1:11" s="13" customFormat="1" ht="44.25" customHeight="1">
      <c r="A65" s="77"/>
      <c r="B65" s="19" t="s">
        <v>84</v>
      </c>
      <c r="C65" s="31" t="s">
        <v>80</v>
      </c>
      <c r="D65" s="32" t="s">
        <v>85</v>
      </c>
      <c r="E65" s="32" t="s">
        <v>53</v>
      </c>
      <c r="F65" s="43">
        <f>F66</f>
        <v>298.99</v>
      </c>
      <c r="G65" s="46">
        <v>335.73</v>
      </c>
      <c r="H65" s="46">
        <f>G65*106.8/100</f>
        <v>358.55964</v>
      </c>
      <c r="I65" s="12"/>
      <c r="J65" s="12"/>
      <c r="K65" s="12"/>
    </row>
    <row r="66" spans="1:11" s="13" customFormat="1" ht="28.5" customHeight="1">
      <c r="A66" s="77"/>
      <c r="B66" s="57" t="s">
        <v>54</v>
      </c>
      <c r="C66" s="31" t="s">
        <v>80</v>
      </c>
      <c r="D66" s="32" t="s">
        <v>85</v>
      </c>
      <c r="E66" s="32" t="s">
        <v>53</v>
      </c>
      <c r="F66" s="43">
        <v>298.99</v>
      </c>
      <c r="G66" s="46">
        <v>278.2</v>
      </c>
      <c r="H66" s="46">
        <v>297.12</v>
      </c>
      <c r="I66" s="12"/>
      <c r="J66" s="12"/>
      <c r="K66" s="12"/>
    </row>
    <row r="67" spans="1:11" s="13" customFormat="1" ht="28.5" customHeight="1" hidden="1">
      <c r="A67" s="77"/>
      <c r="B67" s="83" t="s">
        <v>135</v>
      </c>
      <c r="C67" s="31" t="s">
        <v>80</v>
      </c>
      <c r="D67" s="32" t="s">
        <v>133</v>
      </c>
      <c r="E67" s="32" t="s">
        <v>53</v>
      </c>
      <c r="F67" s="43"/>
      <c r="G67" s="46"/>
      <c r="H67" s="46"/>
      <c r="I67" s="12"/>
      <c r="J67" s="12"/>
      <c r="K67" s="12"/>
    </row>
    <row r="68" spans="1:11" s="13" customFormat="1" ht="28.5" customHeight="1" hidden="1">
      <c r="A68" s="77"/>
      <c r="B68" s="83" t="s">
        <v>136</v>
      </c>
      <c r="C68" s="31" t="s">
        <v>80</v>
      </c>
      <c r="D68" s="32" t="s">
        <v>134</v>
      </c>
      <c r="E68" s="32" t="s">
        <v>53</v>
      </c>
      <c r="F68" s="43"/>
      <c r="G68" s="46"/>
      <c r="H68" s="46"/>
      <c r="I68" s="12"/>
      <c r="J68" s="12"/>
      <c r="K68" s="12"/>
    </row>
    <row r="69" spans="1:11" s="13" customFormat="1" ht="18" customHeight="1" hidden="1">
      <c r="A69" s="77"/>
      <c r="B69" s="19" t="s">
        <v>104</v>
      </c>
      <c r="C69" s="31" t="s">
        <v>80</v>
      </c>
      <c r="D69" s="32" t="s">
        <v>103</v>
      </c>
      <c r="E69" s="18" t="s">
        <v>53</v>
      </c>
      <c r="F69" s="43"/>
      <c r="G69" s="43">
        <f>G70</f>
        <v>74.9</v>
      </c>
      <c r="H69" s="43">
        <f>H70</f>
        <v>79.99</v>
      </c>
      <c r="I69" s="12"/>
      <c r="J69" s="12"/>
      <c r="K69" s="12"/>
    </row>
    <row r="70" spans="1:11" s="13" customFormat="1" ht="30" customHeight="1" hidden="1">
      <c r="A70" s="77"/>
      <c r="B70" s="57" t="s">
        <v>54</v>
      </c>
      <c r="C70" s="31" t="s">
        <v>80</v>
      </c>
      <c r="D70" s="32" t="s">
        <v>103</v>
      </c>
      <c r="E70" s="18" t="s">
        <v>53</v>
      </c>
      <c r="F70" s="43"/>
      <c r="G70" s="46">
        <v>74.9</v>
      </c>
      <c r="H70" s="46">
        <v>79.99</v>
      </c>
      <c r="I70" s="12"/>
      <c r="J70" s="12"/>
      <c r="K70" s="12"/>
    </row>
    <row r="71" spans="1:11" s="13" customFormat="1" ht="17.25" customHeight="1">
      <c r="A71" s="77"/>
      <c r="B71" s="57" t="s">
        <v>86</v>
      </c>
      <c r="C71" s="31" t="s">
        <v>80</v>
      </c>
      <c r="D71" s="32" t="s">
        <v>87</v>
      </c>
      <c r="E71" s="18" t="s">
        <v>53</v>
      </c>
      <c r="F71" s="43">
        <f>F72</f>
        <v>104.78</v>
      </c>
      <c r="G71" s="43">
        <f>G72</f>
        <v>390</v>
      </c>
      <c r="H71" s="43">
        <f>H72</f>
        <v>390</v>
      </c>
      <c r="I71" s="12"/>
      <c r="J71" s="12"/>
      <c r="K71" s="12"/>
    </row>
    <row r="72" spans="1:11" s="13" customFormat="1" ht="30" customHeight="1">
      <c r="A72" s="77"/>
      <c r="B72" s="57" t="s">
        <v>54</v>
      </c>
      <c r="C72" s="31" t="s">
        <v>80</v>
      </c>
      <c r="D72" s="32" t="s">
        <v>87</v>
      </c>
      <c r="E72" s="18" t="s">
        <v>53</v>
      </c>
      <c r="F72" s="43">
        <v>104.78</v>
      </c>
      <c r="G72" s="46">
        <v>390</v>
      </c>
      <c r="H72" s="46">
        <v>390</v>
      </c>
      <c r="I72" s="12"/>
      <c r="J72" s="12"/>
      <c r="K72" s="12"/>
    </row>
    <row r="73" spans="1:11" s="13" customFormat="1" ht="30" customHeight="1">
      <c r="A73" s="77"/>
      <c r="B73" s="29" t="s">
        <v>46</v>
      </c>
      <c r="C73" s="48" t="s">
        <v>88</v>
      </c>
      <c r="D73" s="49"/>
      <c r="E73" s="49"/>
      <c r="F73" s="50">
        <f>F74+F76+F77</f>
        <v>257.37</v>
      </c>
      <c r="G73" s="50">
        <f>G74+G76+G77</f>
        <v>109.98</v>
      </c>
      <c r="H73" s="50">
        <f>H74+H76+H77</f>
        <v>115.48</v>
      </c>
      <c r="I73" s="12"/>
      <c r="J73" s="12"/>
      <c r="K73" s="12"/>
    </row>
    <row r="74" spans="1:11" s="13" customFormat="1" ht="30" customHeight="1">
      <c r="A74" s="77"/>
      <c r="B74" s="57" t="s">
        <v>23</v>
      </c>
      <c r="C74" s="17" t="s">
        <v>88</v>
      </c>
      <c r="D74" s="18" t="s">
        <v>55</v>
      </c>
      <c r="E74" s="18" t="s">
        <v>72</v>
      </c>
      <c r="F74" s="43">
        <f>F75</f>
        <v>257.37</v>
      </c>
      <c r="G74" s="43">
        <f>G75</f>
        <v>109.98</v>
      </c>
      <c r="H74" s="43">
        <f>H75</f>
        <v>115.48</v>
      </c>
      <c r="I74" s="12"/>
      <c r="J74" s="12"/>
      <c r="K74" s="12"/>
    </row>
    <row r="75" spans="1:11" s="13" customFormat="1" ht="21" customHeight="1">
      <c r="A75" s="77"/>
      <c r="B75" s="57" t="s">
        <v>70</v>
      </c>
      <c r="C75" s="17" t="s">
        <v>88</v>
      </c>
      <c r="D75" s="18" t="s">
        <v>89</v>
      </c>
      <c r="E75" s="18" t="s">
        <v>72</v>
      </c>
      <c r="F75" s="43">
        <v>257.37</v>
      </c>
      <c r="G75" s="46">
        <v>109.98</v>
      </c>
      <c r="H75" s="46">
        <v>115.48</v>
      </c>
      <c r="I75" s="12"/>
      <c r="J75" s="12"/>
      <c r="K75" s="12"/>
    </row>
    <row r="76" spans="1:11" s="13" customFormat="1" ht="55.5" customHeight="1" hidden="1">
      <c r="A76" s="77"/>
      <c r="B76" s="83" t="s">
        <v>137</v>
      </c>
      <c r="C76" s="17" t="s">
        <v>88</v>
      </c>
      <c r="D76" s="18" t="s">
        <v>125</v>
      </c>
      <c r="E76" s="18" t="s">
        <v>53</v>
      </c>
      <c r="F76" s="43"/>
      <c r="G76" s="46"/>
      <c r="H76" s="46"/>
      <c r="I76" s="12"/>
      <c r="J76" s="12"/>
      <c r="K76" s="12"/>
    </row>
    <row r="77" spans="1:11" s="13" customFormat="1" ht="44.25" customHeight="1" hidden="1">
      <c r="A77" s="77"/>
      <c r="B77" s="83" t="s">
        <v>138</v>
      </c>
      <c r="C77" s="17" t="s">
        <v>126</v>
      </c>
      <c r="D77" s="18" t="s">
        <v>127</v>
      </c>
      <c r="E77" s="18" t="s">
        <v>53</v>
      </c>
      <c r="F77" s="43"/>
      <c r="G77" s="46"/>
      <c r="H77" s="46"/>
      <c r="I77" s="12"/>
      <c r="J77" s="12"/>
      <c r="K77" s="12"/>
    </row>
    <row r="78" spans="1:11" s="13" customFormat="1" ht="36" customHeight="1">
      <c r="A78" s="77"/>
      <c r="B78" s="69" t="s">
        <v>19</v>
      </c>
      <c r="C78" s="65" t="s">
        <v>20</v>
      </c>
      <c r="D78" s="66"/>
      <c r="E78" s="66"/>
      <c r="F78" s="67">
        <f>F79</f>
        <v>878.6500000000001</v>
      </c>
      <c r="G78" s="67">
        <f>G79</f>
        <v>1544.9299999999998</v>
      </c>
      <c r="H78" s="67">
        <f>H79</f>
        <v>1544.9299999999998</v>
      </c>
      <c r="I78" s="12"/>
      <c r="J78" s="12"/>
      <c r="K78" s="12"/>
    </row>
    <row r="79" spans="1:11" s="2" customFormat="1" ht="22.5" customHeight="1">
      <c r="A79" s="75"/>
      <c r="B79" s="22" t="s">
        <v>18</v>
      </c>
      <c r="C79" s="14" t="s">
        <v>21</v>
      </c>
      <c r="D79" s="23" t="s">
        <v>64</v>
      </c>
      <c r="E79" s="23"/>
      <c r="F79" s="45">
        <f>F80+F84</f>
        <v>878.6500000000001</v>
      </c>
      <c r="G79" s="45">
        <f>G80+G84</f>
        <v>1544.9299999999998</v>
      </c>
      <c r="H79" s="45">
        <f>H80+H84</f>
        <v>1544.9299999999998</v>
      </c>
      <c r="I79" s="9"/>
      <c r="J79" s="9"/>
      <c r="K79" s="9"/>
    </row>
    <row r="80" spans="1:11" s="13" customFormat="1" ht="21" customHeight="1">
      <c r="A80" s="77"/>
      <c r="B80" s="25" t="s">
        <v>39</v>
      </c>
      <c r="C80" s="17" t="s">
        <v>21</v>
      </c>
      <c r="D80" s="17" t="s">
        <v>40</v>
      </c>
      <c r="E80" s="17" t="s">
        <v>145</v>
      </c>
      <c r="F80" s="43">
        <f>F81+F82</f>
        <v>491.34000000000003</v>
      </c>
      <c r="G80" s="43">
        <f>G81</f>
        <v>1127.31</v>
      </c>
      <c r="H80" s="43">
        <f>H81</f>
        <v>1127.31</v>
      </c>
      <c r="I80" s="12"/>
      <c r="J80" s="12"/>
      <c r="K80" s="12"/>
    </row>
    <row r="81" spans="1:11" s="13" customFormat="1" ht="31.5" customHeight="1">
      <c r="A81" s="77"/>
      <c r="B81" s="24" t="s">
        <v>142</v>
      </c>
      <c r="C81" s="20" t="s">
        <v>21</v>
      </c>
      <c r="D81" s="20" t="s">
        <v>143</v>
      </c>
      <c r="E81" s="20" t="s">
        <v>144</v>
      </c>
      <c r="F81" s="44">
        <v>224.99</v>
      </c>
      <c r="G81" s="44">
        <f>G83</f>
        <v>1127.31</v>
      </c>
      <c r="H81" s="44">
        <f>H83</f>
        <v>1127.31</v>
      </c>
      <c r="I81" s="12"/>
      <c r="J81" s="12"/>
      <c r="K81" s="12"/>
    </row>
    <row r="82" spans="1:11" s="13" customFormat="1" ht="31.5" customHeight="1">
      <c r="A82" s="77"/>
      <c r="B82" s="84" t="s">
        <v>122</v>
      </c>
      <c r="C82" s="20" t="s">
        <v>21</v>
      </c>
      <c r="D82" s="20" t="s">
        <v>151</v>
      </c>
      <c r="E82" s="20" t="s">
        <v>94</v>
      </c>
      <c r="F82" s="44">
        <v>266.35</v>
      </c>
      <c r="G82" s="44"/>
      <c r="H82" s="44"/>
      <c r="I82" s="12"/>
      <c r="J82" s="12"/>
      <c r="K82" s="12"/>
    </row>
    <row r="83" spans="1:11" s="13" customFormat="1" ht="16.5" customHeight="1" hidden="1">
      <c r="A83" s="77"/>
      <c r="B83" s="24" t="s">
        <v>142</v>
      </c>
      <c r="C83" s="20" t="s">
        <v>21</v>
      </c>
      <c r="D83" s="20" t="s">
        <v>143</v>
      </c>
      <c r="E83" s="20" t="s">
        <v>144</v>
      </c>
      <c r="F83" s="44">
        <v>596.01</v>
      </c>
      <c r="G83" s="46">
        <v>1127.31</v>
      </c>
      <c r="H83" s="46">
        <v>1127.31</v>
      </c>
      <c r="I83" s="12"/>
      <c r="J83" s="12"/>
      <c r="K83" s="12"/>
    </row>
    <row r="84" spans="1:11" s="13" customFormat="1" ht="24" customHeight="1">
      <c r="A84" s="77"/>
      <c r="B84" s="26" t="s">
        <v>41</v>
      </c>
      <c r="C84" s="20" t="s">
        <v>21</v>
      </c>
      <c r="D84" s="20" t="s">
        <v>22</v>
      </c>
      <c r="E84" s="20"/>
      <c r="F84" s="44">
        <f>F85+F86</f>
        <v>387.31</v>
      </c>
      <c r="G84" s="44">
        <f>G85+G87</f>
        <v>417.62</v>
      </c>
      <c r="H84" s="44">
        <f>H85+H87</f>
        <v>417.62</v>
      </c>
      <c r="I84" s="12"/>
      <c r="J84" s="12"/>
      <c r="K84" s="12"/>
    </row>
    <row r="85" spans="1:11" s="13" customFormat="1" ht="33" customHeight="1">
      <c r="A85" s="77"/>
      <c r="B85" s="24" t="s">
        <v>142</v>
      </c>
      <c r="C85" s="20" t="s">
        <v>21</v>
      </c>
      <c r="D85" s="20" t="s">
        <v>146</v>
      </c>
      <c r="E85" s="20" t="s">
        <v>144</v>
      </c>
      <c r="F85" s="44">
        <v>199.51</v>
      </c>
      <c r="G85" s="44">
        <f>G86</f>
        <v>417.62</v>
      </c>
      <c r="H85" s="44">
        <f>H86</f>
        <v>417.62</v>
      </c>
      <c r="I85" s="12"/>
      <c r="J85" s="12"/>
      <c r="K85" s="12"/>
    </row>
    <row r="86" spans="1:11" s="13" customFormat="1" ht="27" customHeight="1">
      <c r="A86" s="77"/>
      <c r="B86" s="84" t="s">
        <v>122</v>
      </c>
      <c r="C86" s="20" t="s">
        <v>21</v>
      </c>
      <c r="D86" s="20" t="s">
        <v>152</v>
      </c>
      <c r="E86" s="20" t="s">
        <v>94</v>
      </c>
      <c r="F86" s="44">
        <v>187.8</v>
      </c>
      <c r="G86" s="46">
        <v>417.62</v>
      </c>
      <c r="H86" s="46">
        <v>417.62</v>
      </c>
      <c r="I86" s="12"/>
      <c r="J86" s="12"/>
      <c r="K86" s="12"/>
    </row>
    <row r="87" spans="1:11" s="13" customFormat="1" ht="32.25" customHeight="1" hidden="1">
      <c r="A87" s="77"/>
      <c r="B87" s="57" t="s">
        <v>96</v>
      </c>
      <c r="C87" s="20" t="s">
        <v>21</v>
      </c>
      <c r="D87" s="20" t="s">
        <v>98</v>
      </c>
      <c r="E87" s="20" t="s">
        <v>57</v>
      </c>
      <c r="F87" s="44">
        <f>F88</f>
        <v>0</v>
      </c>
      <c r="G87" s="46">
        <f>F87*107/100</f>
        <v>0</v>
      </c>
      <c r="H87" s="46">
        <f>G87*106.8/100</f>
        <v>0</v>
      </c>
      <c r="I87" s="12"/>
      <c r="J87" s="12"/>
      <c r="K87" s="12"/>
    </row>
    <row r="88" spans="1:11" s="13" customFormat="1" ht="30" customHeight="1" hidden="1">
      <c r="A88" s="77"/>
      <c r="B88" s="57" t="s">
        <v>97</v>
      </c>
      <c r="C88" s="20" t="s">
        <v>21</v>
      </c>
      <c r="D88" s="20" t="s">
        <v>99</v>
      </c>
      <c r="E88" s="20" t="s">
        <v>57</v>
      </c>
      <c r="F88" s="44">
        <f>F89</f>
        <v>0</v>
      </c>
      <c r="G88" s="46">
        <f>F88*107/100</f>
        <v>0</v>
      </c>
      <c r="H88" s="46">
        <f>G88*106.8/100</f>
        <v>0</v>
      </c>
      <c r="I88" s="12"/>
      <c r="J88" s="12"/>
      <c r="K88" s="12"/>
    </row>
    <row r="89" spans="1:11" s="13" customFormat="1" ht="20.25" customHeight="1" hidden="1">
      <c r="A89" s="77"/>
      <c r="B89" s="60" t="s">
        <v>70</v>
      </c>
      <c r="C89" s="20" t="s">
        <v>21</v>
      </c>
      <c r="D89" s="20" t="s">
        <v>99</v>
      </c>
      <c r="E89" s="20" t="s">
        <v>72</v>
      </c>
      <c r="F89" s="44"/>
      <c r="G89" s="46">
        <f>F89*107/100</f>
        <v>0</v>
      </c>
      <c r="H89" s="46">
        <f>G89*106.8/100</f>
        <v>0</v>
      </c>
      <c r="I89" s="12"/>
      <c r="J89" s="12"/>
      <c r="K89" s="12"/>
    </row>
    <row r="90" spans="1:11" s="6" customFormat="1" ht="24" customHeight="1" hidden="1">
      <c r="A90" s="74"/>
      <c r="B90" s="81" t="s">
        <v>120</v>
      </c>
      <c r="C90" s="64" t="s">
        <v>139</v>
      </c>
      <c r="D90" s="64"/>
      <c r="E90" s="64"/>
      <c r="F90" s="68">
        <f aca="true" t="shared" si="7" ref="F90:H91">SUM(F91)</f>
        <v>0</v>
      </c>
      <c r="G90" s="68">
        <f t="shared" si="7"/>
        <v>38.23</v>
      </c>
      <c r="H90" s="68">
        <f t="shared" si="7"/>
        <v>32.78</v>
      </c>
      <c r="I90" s="8"/>
      <c r="J90" s="8"/>
      <c r="K90" s="8"/>
    </row>
    <row r="91" spans="1:11" s="2" customFormat="1" ht="19.5" customHeight="1" hidden="1">
      <c r="A91" s="75"/>
      <c r="B91" s="80" t="s">
        <v>123</v>
      </c>
      <c r="C91" s="33" t="s">
        <v>139</v>
      </c>
      <c r="D91" s="14" t="s">
        <v>64</v>
      </c>
      <c r="E91" s="14"/>
      <c r="F91" s="42">
        <f t="shared" si="7"/>
        <v>0</v>
      </c>
      <c r="G91" s="42">
        <f t="shared" si="7"/>
        <v>38.23</v>
      </c>
      <c r="H91" s="42">
        <f t="shared" si="7"/>
        <v>32.78</v>
      </c>
      <c r="I91" s="9"/>
      <c r="J91" s="9"/>
      <c r="K91" s="9"/>
    </row>
    <row r="92" spans="1:11" s="6" customFormat="1" ht="29.25" customHeight="1" hidden="1">
      <c r="A92" s="74"/>
      <c r="B92" s="80" t="s">
        <v>123</v>
      </c>
      <c r="C92" s="33" t="s">
        <v>139</v>
      </c>
      <c r="D92" s="33" t="s">
        <v>49</v>
      </c>
      <c r="E92" s="33" t="s">
        <v>91</v>
      </c>
      <c r="F92" s="44">
        <f aca="true" t="shared" si="8" ref="F92:H93">F93</f>
        <v>0</v>
      </c>
      <c r="G92" s="44">
        <f t="shared" si="8"/>
        <v>38.23</v>
      </c>
      <c r="H92" s="44">
        <f t="shared" si="8"/>
        <v>32.78</v>
      </c>
      <c r="I92" s="8"/>
      <c r="J92" s="8"/>
      <c r="K92" s="8"/>
    </row>
    <row r="93" spans="1:11" s="6" customFormat="1" ht="29.25" customHeight="1" hidden="1">
      <c r="A93" s="74"/>
      <c r="B93" s="80" t="s">
        <v>123</v>
      </c>
      <c r="C93" s="33" t="s">
        <v>139</v>
      </c>
      <c r="D93" s="33" t="s">
        <v>90</v>
      </c>
      <c r="E93" s="33" t="s">
        <v>91</v>
      </c>
      <c r="F93" s="44">
        <f t="shared" si="8"/>
        <v>0</v>
      </c>
      <c r="G93" s="44">
        <f t="shared" si="8"/>
        <v>38.23</v>
      </c>
      <c r="H93" s="44">
        <f t="shared" si="8"/>
        <v>32.78</v>
      </c>
      <c r="I93" s="8"/>
      <c r="J93" s="8"/>
      <c r="K93" s="8"/>
    </row>
    <row r="94" spans="1:11" s="6" customFormat="1" ht="29.25" customHeight="1" hidden="1">
      <c r="A94" s="74"/>
      <c r="B94" s="80" t="s">
        <v>123</v>
      </c>
      <c r="C94" s="33" t="s">
        <v>139</v>
      </c>
      <c r="D94" s="33" t="s">
        <v>90</v>
      </c>
      <c r="E94" s="33" t="s">
        <v>91</v>
      </c>
      <c r="F94" s="44">
        <v>0</v>
      </c>
      <c r="G94" s="46">
        <v>38.23</v>
      </c>
      <c r="H94" s="46">
        <v>32.78</v>
      </c>
      <c r="I94" s="8"/>
      <c r="J94" s="8"/>
      <c r="K94" s="8"/>
    </row>
    <row r="95" spans="1:11" s="6" customFormat="1" ht="33.75" customHeight="1" hidden="1">
      <c r="A95" s="74"/>
      <c r="B95" s="82" t="s">
        <v>121</v>
      </c>
      <c r="C95" s="71" t="s">
        <v>119</v>
      </c>
      <c r="D95" s="72"/>
      <c r="E95" s="72"/>
      <c r="F95" s="67">
        <f>F96</f>
        <v>0</v>
      </c>
      <c r="G95" s="67">
        <f>G96</f>
        <v>35</v>
      </c>
      <c r="H95" s="67">
        <f>H96</f>
        <v>35</v>
      </c>
      <c r="I95" s="8"/>
      <c r="J95" s="8"/>
      <c r="K95" s="8"/>
    </row>
    <row r="96" spans="1:11" s="6" customFormat="1" ht="32.25" customHeight="1" hidden="1">
      <c r="A96" s="74"/>
      <c r="B96" s="82" t="s">
        <v>122</v>
      </c>
      <c r="C96" s="28" t="s">
        <v>118</v>
      </c>
      <c r="D96" s="28" t="s">
        <v>64</v>
      </c>
      <c r="E96" s="21" t="s">
        <v>94</v>
      </c>
      <c r="F96" s="45">
        <f>F99</f>
        <v>0</v>
      </c>
      <c r="G96" s="45">
        <f>G99</f>
        <v>35</v>
      </c>
      <c r="H96" s="45">
        <f>H99</f>
        <v>35</v>
      </c>
      <c r="I96" s="8"/>
      <c r="J96" s="8"/>
      <c r="K96" s="8"/>
    </row>
    <row r="97" spans="1:11" s="6" customFormat="1" ht="36" customHeight="1" hidden="1">
      <c r="A97" s="74"/>
      <c r="B97" s="82" t="s">
        <v>122</v>
      </c>
      <c r="C97" s="28" t="s">
        <v>118</v>
      </c>
      <c r="D97" s="21" t="s">
        <v>95</v>
      </c>
      <c r="E97" s="21" t="s">
        <v>94</v>
      </c>
      <c r="F97" s="44">
        <f aca="true" t="shared" si="9" ref="F97:H98">F98</f>
        <v>0</v>
      </c>
      <c r="G97" s="44">
        <f t="shared" si="9"/>
        <v>35</v>
      </c>
      <c r="H97" s="44">
        <f t="shared" si="9"/>
        <v>35</v>
      </c>
      <c r="I97" s="8"/>
      <c r="J97" s="8"/>
      <c r="K97" s="8"/>
    </row>
    <row r="98" spans="1:11" s="6" customFormat="1" ht="43.5" customHeight="1" hidden="1">
      <c r="A98" s="74"/>
      <c r="B98" s="82" t="s">
        <v>122</v>
      </c>
      <c r="C98" s="28" t="s">
        <v>118</v>
      </c>
      <c r="D98" s="21" t="s">
        <v>93</v>
      </c>
      <c r="E98" s="21" t="s">
        <v>94</v>
      </c>
      <c r="F98" s="44">
        <f t="shared" si="9"/>
        <v>0</v>
      </c>
      <c r="G98" s="44">
        <f t="shared" si="9"/>
        <v>35</v>
      </c>
      <c r="H98" s="44">
        <f t="shared" si="9"/>
        <v>35</v>
      </c>
      <c r="I98" s="8"/>
      <c r="J98" s="8"/>
      <c r="K98" s="8"/>
    </row>
    <row r="99" spans="1:11" s="6" customFormat="1" ht="21" customHeight="1" hidden="1">
      <c r="A99" s="74"/>
      <c r="B99" s="57" t="s">
        <v>92</v>
      </c>
      <c r="C99" s="28" t="s">
        <v>118</v>
      </c>
      <c r="D99" s="21" t="s">
        <v>93</v>
      </c>
      <c r="E99" s="21" t="s">
        <v>94</v>
      </c>
      <c r="F99" s="44"/>
      <c r="G99" s="46">
        <v>35</v>
      </c>
      <c r="H99" s="46">
        <v>35</v>
      </c>
      <c r="I99" s="8"/>
      <c r="J99" s="8"/>
      <c r="K99" s="8"/>
    </row>
    <row r="100" spans="1:11" s="4" customFormat="1" ht="36.75" customHeight="1">
      <c r="A100" s="78"/>
      <c r="B100" s="56" t="s">
        <v>42</v>
      </c>
      <c r="C100" s="54"/>
      <c r="D100" s="54"/>
      <c r="E100" s="54"/>
      <c r="F100" s="47">
        <f>F6+F30+F41+F51+F78+F90+F95+F26</f>
        <v>6090.960000000001</v>
      </c>
      <c r="G100" s="47">
        <f>G95+G90+G78+G51+G41+G30+G26+G6</f>
        <v>6892.4262</v>
      </c>
      <c r="H100" s="47">
        <f>H95+H90+H78+H51+H41+H30+H26+H6</f>
        <v>7153.414981599999</v>
      </c>
      <c r="I100" s="8"/>
      <c r="J100" s="8"/>
      <c r="K100" s="8"/>
    </row>
  </sheetData>
  <sheetProtection/>
  <mergeCells count="3">
    <mergeCell ref="B3:H3"/>
    <mergeCell ref="B2:H2"/>
    <mergeCell ref="F1:H1"/>
  </mergeCells>
  <printOptions/>
  <pageMargins left="0.984251968503937" right="0" top="0" bottom="0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FUAUR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Liseikina</dc:creator>
  <cp:keywords/>
  <dc:description/>
  <cp:lastModifiedBy>User</cp:lastModifiedBy>
  <cp:lastPrinted>2012-12-26T02:38:08Z</cp:lastPrinted>
  <dcterms:created xsi:type="dcterms:W3CDTF">2003-10-28T06:57:43Z</dcterms:created>
  <dcterms:modified xsi:type="dcterms:W3CDTF">2012-12-26T02:38:26Z</dcterms:modified>
  <cp:category/>
  <cp:version/>
  <cp:contentType/>
  <cp:contentStatus/>
</cp:coreProperties>
</file>